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7810" windowHeight="12975" tabRatio="754"/>
  </bookViews>
  <sheets>
    <sheet name="封面" sheetId="13" r:id="rId1"/>
    <sheet name="报价说明（必须打印）" sheetId="14" r:id="rId2"/>
    <sheet name="汇总表" sheetId="8" r:id="rId3"/>
    <sheet name="竣（交）工检测" sheetId="9" r:id="rId4"/>
    <sheet name="业主专项验收" sheetId="10" r:id="rId5"/>
  </sheets>
  <definedNames>
    <definedName name="_xlnm.Print_Area" localSheetId="0">封面!$A$1:$F$16</definedName>
    <definedName name="_xlnm.Print_Area" localSheetId="3">'竣（交）工检测'!$A$1:$J$217</definedName>
    <definedName name="_xlnm.Print_Area" localSheetId="4">业主专项验收!$A$1:$I$72</definedName>
    <definedName name="_xlnm.Print_Titles" localSheetId="3">'竣（交）工检测'!$1:$2</definedName>
    <definedName name="_xlnm.Print_Titles" localSheetId="4">业主专项验收!$1:$2</definedName>
  </definedNames>
  <calcPr calcId="144525"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8" l="1"/>
  <c r="I72" i="10" l="1"/>
  <c r="I71" i="10"/>
  <c r="I70" i="10"/>
  <c r="N69" i="10"/>
  <c r="I69" i="10"/>
  <c r="N68" i="10"/>
  <c r="I68" i="10"/>
  <c r="N66" i="10"/>
  <c r="I66" i="10"/>
  <c r="N65" i="10"/>
  <c r="I65" i="10"/>
  <c r="N64" i="10"/>
  <c r="I64" i="10"/>
  <c r="N63" i="10"/>
  <c r="I63" i="10"/>
  <c r="N61" i="10"/>
  <c r="I61" i="10"/>
  <c r="N60" i="10"/>
  <c r="I60" i="10"/>
  <c r="N59" i="10"/>
  <c r="I59" i="10"/>
  <c r="N58" i="10"/>
  <c r="I58" i="10"/>
  <c r="N55" i="10"/>
  <c r="I55" i="10"/>
  <c r="N54" i="10"/>
  <c r="I54" i="10"/>
  <c r="N53" i="10"/>
  <c r="I53" i="10"/>
  <c r="N51" i="10"/>
  <c r="I51" i="10"/>
  <c r="N48" i="10"/>
  <c r="I48" i="10"/>
  <c r="N47" i="10"/>
  <c r="I47" i="10"/>
  <c r="N46" i="10"/>
  <c r="I46" i="10"/>
  <c r="N45" i="10"/>
  <c r="I45" i="10"/>
  <c r="N44" i="10"/>
  <c r="I44" i="10"/>
  <c r="N42" i="10"/>
  <c r="I42" i="10"/>
  <c r="G42" i="10"/>
  <c r="N39" i="10"/>
  <c r="I39" i="10"/>
  <c r="N38" i="10"/>
  <c r="I38" i="10"/>
  <c r="N37" i="10"/>
  <c r="I37" i="10"/>
  <c r="N36" i="10"/>
  <c r="I36" i="10"/>
  <c r="N35" i="10"/>
  <c r="I35" i="10"/>
  <c r="N33" i="10"/>
  <c r="I33" i="10"/>
  <c r="G33" i="10"/>
  <c r="N30" i="10"/>
  <c r="I30" i="10"/>
  <c r="N29" i="10"/>
  <c r="I29" i="10"/>
  <c r="N28" i="10"/>
  <c r="I28" i="10"/>
  <c r="N27" i="10"/>
  <c r="I27" i="10"/>
  <c r="N26" i="10"/>
  <c r="I26" i="10"/>
  <c r="N24" i="10"/>
  <c r="I24" i="10"/>
  <c r="G24" i="10"/>
  <c r="N21" i="10"/>
  <c r="I21" i="10"/>
  <c r="N20" i="10"/>
  <c r="I20" i="10"/>
  <c r="N19" i="10"/>
  <c r="I19" i="10"/>
  <c r="N18" i="10"/>
  <c r="I18" i="10"/>
  <c r="N17" i="10"/>
  <c r="I17" i="10"/>
  <c r="N15" i="10"/>
  <c r="I15" i="10"/>
  <c r="G15" i="10"/>
  <c r="O11" i="10"/>
  <c r="N11" i="10"/>
  <c r="I11" i="10"/>
  <c r="O10" i="10"/>
  <c r="N10" i="10"/>
  <c r="I10" i="10"/>
  <c r="N9" i="10"/>
  <c r="I9" i="10"/>
  <c r="N8" i="10"/>
  <c r="I8" i="10"/>
  <c r="N7" i="10"/>
  <c r="I7" i="10"/>
  <c r="N6" i="10"/>
  <c r="I6" i="10"/>
  <c r="N5" i="10"/>
  <c r="I5" i="10"/>
  <c r="N4" i="10"/>
  <c r="I4" i="10"/>
  <c r="I217" i="9"/>
  <c r="I216" i="9"/>
  <c r="I215" i="9"/>
  <c r="N214" i="9"/>
  <c r="I214" i="9"/>
  <c r="N213" i="9"/>
  <c r="I213" i="9"/>
  <c r="N211" i="9"/>
  <c r="I211" i="9"/>
  <c r="N210" i="9"/>
  <c r="I210" i="9"/>
  <c r="N209" i="9"/>
  <c r="I209" i="9"/>
  <c r="N208" i="9"/>
  <c r="I208" i="9"/>
  <c r="N207" i="9"/>
  <c r="I207" i="9"/>
  <c r="N206" i="9"/>
  <c r="I206" i="9"/>
  <c r="N204" i="9"/>
  <c r="I204" i="9"/>
  <c r="N203" i="9"/>
  <c r="I203" i="9"/>
  <c r="N202" i="9"/>
  <c r="I202" i="9"/>
  <c r="N201" i="9"/>
  <c r="I201" i="9"/>
  <c r="N200" i="9"/>
  <c r="I200" i="9"/>
  <c r="N199" i="9"/>
  <c r="I199" i="9"/>
  <c r="N196" i="9"/>
  <c r="I196" i="9"/>
  <c r="N195" i="9"/>
  <c r="I195" i="9"/>
  <c r="N194" i="9"/>
  <c r="I194" i="9"/>
  <c r="N193" i="9"/>
  <c r="I193" i="9"/>
  <c r="N191" i="9"/>
  <c r="I191" i="9"/>
  <c r="N190" i="9"/>
  <c r="I190" i="9"/>
  <c r="N189" i="9"/>
  <c r="I189" i="9"/>
  <c r="N188" i="9"/>
  <c r="I188" i="9"/>
  <c r="N186" i="9"/>
  <c r="I186" i="9"/>
  <c r="N185" i="9"/>
  <c r="I185" i="9"/>
  <c r="N184" i="9"/>
  <c r="I184" i="9"/>
  <c r="N183" i="9"/>
  <c r="I183" i="9"/>
  <c r="N181" i="9"/>
  <c r="I181" i="9"/>
  <c r="N180" i="9"/>
  <c r="I180" i="9"/>
  <c r="N179" i="9"/>
  <c r="I179" i="9"/>
  <c r="N178" i="9"/>
  <c r="I178" i="9"/>
  <c r="N175" i="9"/>
  <c r="I175" i="9"/>
  <c r="N174" i="9"/>
  <c r="I174" i="9"/>
  <c r="N173" i="9"/>
  <c r="I173" i="9"/>
  <c r="N172" i="9"/>
  <c r="I172" i="9"/>
  <c r="N171" i="9"/>
  <c r="I171" i="9"/>
  <c r="N170" i="9"/>
  <c r="I170" i="9"/>
  <c r="N169" i="9"/>
  <c r="I169" i="9"/>
  <c r="N166" i="9"/>
  <c r="I166" i="9"/>
  <c r="N165" i="9"/>
  <c r="I165" i="9"/>
  <c r="N164" i="9"/>
  <c r="I164" i="9"/>
  <c r="N163" i="9"/>
  <c r="I163" i="9"/>
  <c r="N162" i="9"/>
  <c r="I162" i="9"/>
  <c r="N161" i="9"/>
  <c r="I161" i="9"/>
  <c r="N160" i="9"/>
  <c r="I160" i="9"/>
  <c r="N159" i="9"/>
  <c r="I159" i="9"/>
  <c r="N158" i="9"/>
  <c r="I158" i="9"/>
  <c r="N157" i="9"/>
  <c r="I157" i="9"/>
  <c r="N156" i="9"/>
  <c r="I156" i="9"/>
  <c r="N155" i="9"/>
  <c r="I155" i="9"/>
  <c r="N154" i="9"/>
  <c r="I154" i="9"/>
  <c r="N152" i="9"/>
  <c r="I152" i="9"/>
  <c r="N150" i="9"/>
  <c r="I150" i="9"/>
  <c r="N148" i="9"/>
  <c r="I148" i="9"/>
  <c r="G148" i="9"/>
  <c r="N147" i="9"/>
  <c r="I147" i="9"/>
  <c r="G147" i="9"/>
  <c r="N145" i="9"/>
  <c r="I145" i="9"/>
  <c r="N144" i="9"/>
  <c r="I144" i="9"/>
  <c r="N141" i="9"/>
  <c r="I141" i="9"/>
  <c r="N140" i="9"/>
  <c r="I140" i="9"/>
  <c r="N139" i="9"/>
  <c r="I139" i="9"/>
  <c r="N138" i="9"/>
  <c r="I138" i="9"/>
  <c r="N136" i="9"/>
  <c r="I136" i="9"/>
  <c r="N135" i="9"/>
  <c r="I135" i="9"/>
  <c r="N134" i="9"/>
  <c r="I134" i="9"/>
  <c r="N133" i="9"/>
  <c r="I133" i="9"/>
  <c r="N132" i="9"/>
  <c r="I132" i="9"/>
  <c r="N131" i="9"/>
  <c r="I131" i="9"/>
  <c r="N130" i="9"/>
  <c r="I130" i="9"/>
  <c r="N129" i="9"/>
  <c r="I129" i="9"/>
  <c r="N128" i="9"/>
  <c r="I128" i="9"/>
  <c r="N127" i="9"/>
  <c r="I127" i="9"/>
  <c r="N126" i="9"/>
  <c r="I126" i="9"/>
  <c r="N125" i="9"/>
  <c r="I125" i="9"/>
  <c r="N124" i="9"/>
  <c r="I124" i="9"/>
  <c r="N123" i="9"/>
  <c r="I123" i="9"/>
  <c r="N122" i="9"/>
  <c r="I122" i="9"/>
  <c r="N120" i="9"/>
  <c r="I120" i="9"/>
  <c r="N119" i="9"/>
  <c r="I119" i="9"/>
  <c r="N118" i="9"/>
  <c r="I118" i="9"/>
  <c r="N117" i="9"/>
  <c r="I117" i="9"/>
  <c r="N116" i="9"/>
  <c r="I116" i="9"/>
  <c r="N115" i="9"/>
  <c r="I115" i="9"/>
  <c r="N114" i="9"/>
  <c r="I114" i="9"/>
  <c r="N113" i="9"/>
  <c r="I113" i="9"/>
  <c r="N112" i="9"/>
  <c r="I112" i="9"/>
  <c r="N111" i="9"/>
  <c r="I111" i="9"/>
  <c r="N110" i="9"/>
  <c r="I110" i="9"/>
  <c r="N109" i="9"/>
  <c r="I109" i="9"/>
  <c r="N108" i="9"/>
  <c r="I108" i="9"/>
  <c r="N107" i="9"/>
  <c r="I107" i="9"/>
  <c r="N106" i="9"/>
  <c r="I106" i="9"/>
  <c r="N103" i="9"/>
  <c r="I103" i="9"/>
  <c r="N102" i="9"/>
  <c r="I102" i="9"/>
  <c r="N101" i="9"/>
  <c r="I101" i="9"/>
  <c r="N100" i="9"/>
  <c r="I100" i="9"/>
  <c r="N99" i="9"/>
  <c r="I99" i="9"/>
  <c r="N98" i="9"/>
  <c r="I98" i="9"/>
  <c r="N97" i="9"/>
  <c r="I97" i="9"/>
  <c r="N96" i="9"/>
  <c r="I96" i="9"/>
  <c r="N95" i="9"/>
  <c r="I95" i="9"/>
  <c r="N94" i="9"/>
  <c r="I94" i="9"/>
  <c r="N93" i="9"/>
  <c r="I93" i="9"/>
  <c r="N92" i="9"/>
  <c r="I92" i="9"/>
  <c r="N91" i="9"/>
  <c r="I91" i="9"/>
  <c r="N90" i="9"/>
  <c r="I90" i="9"/>
  <c r="N89" i="9"/>
  <c r="I89" i="9"/>
  <c r="N86" i="9"/>
  <c r="I86" i="9"/>
  <c r="N85" i="9"/>
  <c r="I85" i="9"/>
  <c r="N84" i="9"/>
  <c r="I84" i="9"/>
  <c r="N83" i="9"/>
  <c r="I83" i="9"/>
  <c r="N82" i="9"/>
  <c r="I82" i="9"/>
  <c r="N81" i="9"/>
  <c r="I81" i="9"/>
  <c r="N80" i="9"/>
  <c r="I80" i="9"/>
  <c r="N79" i="9"/>
  <c r="I79" i="9"/>
  <c r="N78" i="9"/>
  <c r="I78" i="9"/>
  <c r="N77" i="9"/>
  <c r="I77" i="9"/>
  <c r="N76" i="9"/>
  <c r="I76" i="9"/>
  <c r="N75" i="9"/>
  <c r="I75" i="9"/>
  <c r="N74" i="9"/>
  <c r="I74" i="9"/>
  <c r="N73" i="9"/>
  <c r="I73" i="9"/>
  <c r="N72" i="9"/>
  <c r="I72" i="9"/>
  <c r="N69" i="9"/>
  <c r="I69" i="9"/>
  <c r="N68" i="9"/>
  <c r="I68" i="9"/>
  <c r="N67" i="9"/>
  <c r="I67" i="9"/>
  <c r="N66" i="9"/>
  <c r="I66" i="9"/>
  <c r="N65" i="9"/>
  <c r="I65" i="9"/>
  <c r="N64" i="9"/>
  <c r="I64" i="9"/>
  <c r="N63" i="9"/>
  <c r="I63" i="9"/>
  <c r="N62" i="9"/>
  <c r="I62" i="9"/>
  <c r="N61" i="9"/>
  <c r="I61" i="9"/>
  <c r="N60" i="9"/>
  <c r="I60" i="9"/>
  <c r="N59" i="9"/>
  <c r="I59" i="9"/>
  <c r="N58" i="9"/>
  <c r="I58" i="9"/>
  <c r="N57" i="9"/>
  <c r="I57" i="9"/>
  <c r="N56" i="9"/>
  <c r="I56" i="9"/>
  <c r="N55" i="9"/>
  <c r="I55" i="9"/>
  <c r="N52" i="9"/>
  <c r="I52" i="9"/>
  <c r="N51" i="9"/>
  <c r="I51" i="9"/>
  <c r="N50" i="9"/>
  <c r="I50" i="9"/>
  <c r="N49" i="9"/>
  <c r="I49" i="9"/>
  <c r="N48" i="9"/>
  <c r="I48" i="9"/>
  <c r="N47" i="9"/>
  <c r="I47" i="9"/>
  <c r="N46" i="9"/>
  <c r="I46" i="9"/>
  <c r="N45" i="9"/>
  <c r="I45" i="9"/>
  <c r="N44" i="9"/>
  <c r="I44" i="9"/>
  <c r="N43" i="9"/>
  <c r="I43" i="9"/>
  <c r="N42" i="9"/>
  <c r="I42" i="9"/>
  <c r="N41" i="9"/>
  <c r="I41" i="9"/>
  <c r="N40" i="9"/>
  <c r="I40" i="9"/>
  <c r="N39" i="9"/>
  <c r="I39" i="9"/>
  <c r="N38" i="9"/>
  <c r="I38" i="9"/>
  <c r="N34" i="9"/>
  <c r="I34" i="9"/>
  <c r="N33" i="9"/>
  <c r="I33" i="9"/>
  <c r="N32" i="9"/>
  <c r="I32" i="9"/>
  <c r="N31" i="9"/>
  <c r="I31" i="9"/>
  <c r="N30" i="9"/>
  <c r="I30" i="9"/>
  <c r="N29" i="9"/>
  <c r="I29" i="9"/>
  <c r="N28" i="9"/>
  <c r="I28" i="9"/>
  <c r="N27" i="9"/>
  <c r="I27" i="9"/>
  <c r="N26" i="9"/>
  <c r="I26" i="9"/>
  <c r="N25" i="9"/>
  <c r="I25" i="9"/>
  <c r="N24" i="9"/>
  <c r="I24" i="9"/>
  <c r="N23" i="9"/>
  <c r="I23" i="9"/>
  <c r="N21" i="9"/>
  <c r="I21" i="9"/>
  <c r="N20" i="9"/>
  <c r="I20" i="9"/>
  <c r="N19" i="9"/>
  <c r="I19" i="9"/>
  <c r="N18" i="9"/>
  <c r="I18" i="9"/>
  <c r="N17" i="9"/>
  <c r="I17" i="9"/>
  <c r="N16" i="9"/>
  <c r="I16" i="9"/>
  <c r="N15" i="9"/>
  <c r="I15" i="9"/>
  <c r="N14" i="9"/>
  <c r="I14" i="9"/>
  <c r="N13" i="9"/>
  <c r="I13" i="9"/>
  <c r="N12" i="9"/>
  <c r="I12" i="9"/>
  <c r="N11" i="9"/>
  <c r="I11" i="9"/>
  <c r="N10" i="9"/>
  <c r="I10" i="9"/>
  <c r="N9" i="9"/>
  <c r="I9" i="9"/>
  <c r="N8" i="9"/>
  <c r="I8" i="9"/>
  <c r="N7" i="9"/>
  <c r="I7" i="9"/>
  <c r="N6" i="9"/>
  <c r="I6" i="9"/>
  <c r="N5" i="9"/>
  <c r="I5" i="9"/>
  <c r="N4" i="9"/>
  <c r="I4" i="9"/>
  <c r="C6" i="8"/>
  <c r="C5" i="8"/>
  <c r="B5" i="8"/>
  <c r="C4" i="8"/>
  <c r="B4" i="8"/>
</calcChain>
</file>

<file path=xl/sharedStrings.xml><?xml version="1.0" encoding="utf-8"?>
<sst xmlns="http://schemas.openxmlformats.org/spreadsheetml/2006/main" count="1420" uniqueCount="517">
  <si>
    <t>东莞市建设工程项目</t>
  </si>
  <si>
    <t>工 程 量 清 单 报 价 表</t>
  </si>
  <si>
    <r>
      <rPr>
        <sz val="14"/>
        <rFont val="宋体"/>
        <family val="3"/>
        <charset val="134"/>
      </rPr>
      <t>工程名称：</t>
    </r>
    <r>
      <rPr>
        <b/>
        <u/>
        <sz val="14"/>
        <rFont val="宋体"/>
        <family val="3"/>
        <charset val="134"/>
      </rPr>
      <t>松山湖科学城至光明科学城通道（东莞段）二期工程竣（交）工验收检测、专项验收检测及初始检查</t>
    </r>
  </si>
  <si>
    <r>
      <rPr>
        <sz val="14"/>
        <rFont val="宋体"/>
        <family val="3"/>
        <charset val="134"/>
      </rPr>
      <t>招 标 人：</t>
    </r>
    <r>
      <rPr>
        <b/>
        <u/>
        <sz val="14"/>
        <rFont val="宋体"/>
        <family val="3"/>
        <charset val="134"/>
      </rPr>
      <t>东莞市交通投资控股集团有限公司</t>
    </r>
  </si>
  <si>
    <r>
      <rPr>
        <sz val="14"/>
        <rFont val="宋体"/>
        <family val="3"/>
        <charset val="134"/>
      </rPr>
      <t>代 理 人：</t>
    </r>
    <r>
      <rPr>
        <b/>
        <u/>
        <sz val="14"/>
        <rFont val="宋体"/>
        <family val="3"/>
        <charset val="134"/>
      </rPr>
      <t>广东明正项目管理有限公司</t>
    </r>
  </si>
  <si>
    <r>
      <rPr>
        <sz val="14"/>
        <rFont val="宋体"/>
        <family val="3"/>
        <charset val="134"/>
      </rPr>
      <t>投标人：</t>
    </r>
    <r>
      <rPr>
        <u/>
        <sz val="14"/>
        <rFont val="宋体"/>
        <family val="3"/>
        <charset val="134"/>
      </rPr>
      <t xml:space="preserve">                                 </t>
    </r>
    <r>
      <rPr>
        <sz val="14"/>
        <rFont val="宋体"/>
        <family val="3"/>
        <charset val="134"/>
      </rPr>
      <t xml:space="preserve"> （企业数字证书电子签章）  </t>
    </r>
  </si>
  <si>
    <r>
      <rPr>
        <sz val="14"/>
        <rFont val="宋体"/>
        <family val="3"/>
        <charset val="134"/>
      </rPr>
      <t>投标文件递交截止时间：</t>
    </r>
    <r>
      <rPr>
        <u/>
        <sz val="14"/>
        <rFont val="宋体"/>
        <family val="3"/>
        <charset val="134"/>
      </rPr>
      <t xml:space="preserve"> </t>
    </r>
    <r>
      <rPr>
        <b/>
        <u/>
        <sz val="14"/>
        <rFont val="宋体"/>
        <family val="3"/>
        <charset val="134"/>
      </rPr>
      <t xml:space="preserve">     年   月   日   ：  时 </t>
    </r>
  </si>
  <si>
    <r>
      <rPr>
        <sz val="14"/>
        <rFont val="宋体"/>
        <family val="3"/>
        <charset val="134"/>
      </rPr>
      <t>投标单位法定代表人或其委托代理人：</t>
    </r>
    <r>
      <rPr>
        <u/>
        <sz val="14"/>
        <rFont val="宋体"/>
        <family val="3"/>
        <charset val="134"/>
      </rPr>
      <t xml:space="preserve">                </t>
    </r>
    <r>
      <rPr>
        <sz val="14"/>
        <rFont val="宋体"/>
        <family val="3"/>
        <charset val="134"/>
      </rPr>
      <t>（数字证书电子签章）</t>
    </r>
  </si>
  <si>
    <t>（一）报价说明</t>
  </si>
  <si>
    <r>
      <rPr>
        <b/>
        <sz val="16"/>
        <color theme="1"/>
        <rFont val="Times New Roman"/>
        <family val="1"/>
      </rPr>
      <t>1</t>
    </r>
    <r>
      <rPr>
        <b/>
        <sz val="16"/>
        <color theme="1"/>
        <rFont val="宋体"/>
        <family val="3"/>
        <charset val="134"/>
      </rPr>
      <t>、清单说明</t>
    </r>
  </si>
  <si>
    <r>
      <rPr>
        <sz val="16"/>
        <color theme="1"/>
        <rFont val="宋体"/>
        <family val="3"/>
        <charset val="134"/>
      </rPr>
      <t>（</t>
    </r>
    <r>
      <rPr>
        <sz val="16"/>
        <color theme="1"/>
        <rFont val="Times New Roman"/>
        <family val="1"/>
      </rPr>
      <t>1</t>
    </r>
    <r>
      <rPr>
        <sz val="16"/>
        <color theme="1"/>
        <rFont val="宋体"/>
        <family val="3"/>
        <charset val="134"/>
      </rPr>
      <t>）本工程量清单应与投标人须知、合同条款、技术标准及规范和图纸一起使用。</t>
    </r>
  </si>
  <si>
    <r>
      <rPr>
        <sz val="16"/>
        <color theme="1"/>
        <rFont val="宋体"/>
        <family val="3"/>
        <charset val="134"/>
      </rPr>
      <t>（</t>
    </r>
    <r>
      <rPr>
        <sz val="16"/>
        <color theme="1"/>
        <rFont val="Times New Roman"/>
        <family val="1"/>
      </rPr>
      <t>2</t>
    </r>
    <r>
      <rPr>
        <sz val="16"/>
        <color theme="1"/>
        <rFont val="宋体"/>
        <family val="3"/>
        <charset val="134"/>
      </rPr>
      <t>）本工程量清单所列的为试验检测项目及费用名称、计量单位、工程数量，这些项目不允许投标人修改，投标人仅需填入各项目的投标综合单价。</t>
    </r>
  </si>
  <si>
    <r>
      <rPr>
        <sz val="16"/>
        <color theme="1"/>
        <rFont val="宋体"/>
        <family val="3"/>
        <charset val="134"/>
      </rPr>
      <t>（</t>
    </r>
    <r>
      <rPr>
        <sz val="16"/>
        <color theme="1"/>
        <rFont val="Times New Roman"/>
        <family val="1"/>
      </rPr>
      <t>3</t>
    </r>
    <r>
      <rPr>
        <sz val="16"/>
        <color theme="1"/>
        <rFont val="宋体"/>
        <family val="3"/>
        <charset val="134"/>
      </rPr>
      <t>）本合同项下的全部费用都应包含在具有标价的工程量清单的各个单项中，没有列出的项目的费用应视为已分配到有关项目的单价和合价中。工程量清单不再重复或概列工程及材料的一般说明，在填写工程量清单的每一项的单价和合价时应认真阅读理解本招标文件的有关章节规定。</t>
    </r>
  </si>
  <si>
    <r>
      <rPr>
        <b/>
        <sz val="16"/>
        <color theme="1"/>
        <rFont val="Times New Roman"/>
        <family val="1"/>
      </rPr>
      <t>2</t>
    </r>
    <r>
      <rPr>
        <b/>
        <sz val="16"/>
        <color theme="1"/>
        <rFont val="宋体"/>
        <family val="3"/>
        <charset val="134"/>
      </rPr>
      <t>、工程量清单费用组成</t>
    </r>
  </si>
  <si>
    <r>
      <rPr>
        <sz val="16"/>
        <color theme="1"/>
        <rFont val="宋体"/>
        <family val="3"/>
        <charset val="134"/>
      </rPr>
      <t>（</t>
    </r>
    <r>
      <rPr>
        <sz val="16"/>
        <color theme="1"/>
        <rFont val="Times New Roman"/>
        <family val="1"/>
      </rPr>
      <t>1</t>
    </r>
    <r>
      <rPr>
        <sz val="16"/>
        <color theme="1"/>
        <rFont val="宋体"/>
        <family val="3"/>
        <charset val="134"/>
      </rPr>
      <t>）投标人的投标报价为综合单价，合价为综合单价</t>
    </r>
    <r>
      <rPr>
        <sz val="16"/>
        <color theme="1"/>
        <rFont val="Times New Roman"/>
        <family val="1"/>
      </rPr>
      <t>×</t>
    </r>
    <r>
      <rPr>
        <sz val="16"/>
        <color theme="1"/>
        <rFont val="宋体"/>
        <family val="3"/>
        <charset val="134"/>
      </rPr>
      <t>暂定数量，合价及投标总价均不作为结算依据，最终按实际完成的数量乘综合单价进行结算。</t>
    </r>
  </si>
  <si>
    <t>除非合同另有规定，综合单价包括投标人完成相关检测任务和按要求提供检测报告的一切费用（包含且不限于完成检测工作的人工费、设备购置使用费、进退场费、一般工作用车费、检测费用、材料费、数据处理费、报告出版费、管理费用、安全生产费用、各种税费和规费等一切费用）。</t>
  </si>
  <si>
    <r>
      <rPr>
        <sz val="16"/>
        <color theme="1"/>
        <rFont val="宋体"/>
        <family val="3"/>
        <charset val="134"/>
      </rPr>
      <t>（</t>
    </r>
    <r>
      <rPr>
        <sz val="16"/>
        <color theme="1"/>
        <rFont val="Times New Roman"/>
        <family val="1"/>
      </rPr>
      <t>2</t>
    </r>
    <r>
      <rPr>
        <sz val="16"/>
        <color theme="1"/>
        <rFont val="宋体"/>
        <family val="3"/>
        <charset val="134"/>
      </rPr>
      <t>）无论工程量是否列明，具有标价的工程量清单中的每一单项均需填写单价或合价，对承包人没有填写单价或合价的项目的费用，应视为已包含在工程量清单的其他单价或合价之中。投标书内不允许有选择性报价。</t>
    </r>
  </si>
  <si>
    <r>
      <rPr>
        <sz val="16"/>
        <color theme="1"/>
        <rFont val="宋体"/>
        <family val="3"/>
        <charset val="134"/>
      </rPr>
      <t>（</t>
    </r>
    <r>
      <rPr>
        <sz val="16"/>
        <color theme="1"/>
        <rFont val="Times New Roman"/>
        <family val="1"/>
      </rPr>
      <t>3</t>
    </r>
    <r>
      <rPr>
        <sz val="16"/>
        <color theme="1"/>
        <rFont val="宋体"/>
        <family val="3"/>
        <charset val="134"/>
      </rPr>
      <t>）本合同项下的全部费用都应包含在具有标价的工程量清单的各个单项中，没有列出的项目的费用应视为已分配到有关项目的单价和合价中。</t>
    </r>
  </si>
  <si>
    <t>工程量清单报价汇总表</t>
  </si>
  <si>
    <t>工程名称：松山湖科学城至光明科学城通道（东莞段）二期工程竣（交）工验收检测、专项验收检测及初始检查</t>
  </si>
  <si>
    <t>第1页，共1页</t>
  </si>
  <si>
    <t>序号</t>
  </si>
  <si>
    <t>项目类型</t>
  </si>
  <si>
    <t>金额（元）</t>
  </si>
  <si>
    <t>备注</t>
  </si>
  <si>
    <t>投标报价合计（小写）</t>
  </si>
  <si>
    <t>投标人企业数字证书电子签章：          法定代表人或其委托代理人数字证书电子签章：</t>
  </si>
  <si>
    <t>松山湖科学城至光明科学城通道（东莞段）二期工程-竣（交）工验收检测</t>
  </si>
  <si>
    <t>检测项目</t>
  </si>
  <si>
    <t>检测方法</t>
  </si>
  <si>
    <t>检测频率</t>
  </si>
  <si>
    <t>图纸工程数量</t>
  </si>
  <si>
    <t>单位</t>
  </si>
  <si>
    <t>检测数量</t>
  </si>
  <si>
    <t>单价</t>
  </si>
  <si>
    <t>问题列</t>
  </si>
  <si>
    <t>回复意见</t>
  </si>
  <si>
    <t>单价报价上限（元）</t>
  </si>
  <si>
    <t>一</t>
  </si>
  <si>
    <t>路基工程</t>
  </si>
  <si>
    <t>路基压实度</t>
  </si>
  <si>
    <t>灌砂法</t>
  </si>
  <si>
    <t>东交函〔2020〕121号。1点/公里/车道，每合同段≮10点</t>
  </si>
  <si>
    <t>一级公路，路基共约663m，双向6车道，检测10点</t>
  </si>
  <si>
    <t>点</t>
  </si>
  <si>
    <t>P3页表1第2项</t>
  </si>
  <si>
    <t>路基弯沉</t>
  </si>
  <si>
    <t>贝克曼梁</t>
  </si>
  <si>
    <t>东交函〔2020〕121号。≮40点/公里/半幅（按两车道计），每评定单元检测≮40点，各车道交替检测</t>
  </si>
  <si>
    <t>一级公路，路基共约663m，双向6车道，检测40*3*2=240点</t>
  </si>
  <si>
    <t>2012年9月21日会议纪要第三点</t>
  </si>
  <si>
    <t>合同段路基为6段（CL1K2+507~CL1K2+546，CL1K2+880~CL1K3+100，CL1K3+590~CL1K3+767，CL1K3+977~CL1K4+030，CL1K4+200~CL1K4+335，CL1K4+600~CL1K4+752.952），6个评定单位检测点数为240*6=1140</t>
  </si>
  <si>
    <t>本项目路基总长不超过一公里，建议不要分段计算检测数量，且各段路基长短不均，应采取整体评价方式落实检测，即使按分段的话也是每段检测40点即可，共6段，共检测40*6=240点。</t>
  </si>
  <si>
    <t>挡土墙砼强度</t>
  </si>
  <si>
    <t>回弹法</t>
  </si>
  <si>
    <t>东交函〔2020〕121号。抽查≮支挡工程总数的10%且每种类型≮1处,≮10测区/处</t>
  </si>
  <si>
    <t>挡墙共2处，检测20测区</t>
  </si>
  <si>
    <t>测区</t>
  </si>
  <si>
    <t>P16页表4第1项</t>
  </si>
  <si>
    <t>挡土墙砼碳化深度</t>
  </si>
  <si>
    <t>凿孔法</t>
  </si>
  <si>
    <t>处</t>
  </si>
  <si>
    <t>P17页表1第3项</t>
  </si>
  <si>
    <t>挡土墙结构尺寸</t>
  </si>
  <si>
    <t>尺量</t>
  </si>
  <si>
    <t>东交函〔2020〕121号。抽查≮支挡工程总数的10%且每种类型≮1处，≮1断面/处</t>
  </si>
  <si>
    <t>挡墙共2处，检测2断面</t>
  </si>
  <si>
    <t>断面</t>
  </si>
  <si>
    <t>P16页表3第1项</t>
  </si>
  <si>
    <t>砼护栏强度</t>
  </si>
  <si>
    <t>挡墙上砼护栏共1处56.8m，检测10测区</t>
  </si>
  <si>
    <t>P18页表2第3项</t>
  </si>
  <si>
    <t>砼护栏碳化深度</t>
  </si>
  <si>
    <t>砼护栏断面尺寸</t>
  </si>
  <si>
    <t>挡墙上砼护栏共1处56.8m，检测1断面</t>
  </si>
  <si>
    <t>边坡坡度</t>
  </si>
  <si>
    <t>东交函〔2020〕121号。≮1处/公里，每处两侧各测≮2个坡面。</t>
  </si>
  <si>
    <t>边坡共10处（含应急池及隧道洞口），检测10处</t>
  </si>
  <si>
    <t>P15页表1第1项</t>
  </si>
  <si>
    <t>格构梁砼强度</t>
  </si>
  <si>
    <t>框格梁结构共1处（2#隧道口），检测1处10测区</t>
  </si>
  <si>
    <t>2处框格梁（CL1K2+507-CL1K2+546，CL1K3+629-CL1K3+767），共20个测区。</t>
  </si>
  <si>
    <t>按验收依据只进行抽检，且本项目框格梁结构一致，工艺一致，验收时只检测一处即可，建议该项检测不做修改</t>
  </si>
  <si>
    <t>格构梁砼碳化深度</t>
  </si>
  <si>
    <t>格构梁结构尺寸</t>
  </si>
  <si>
    <t>框格梁结构共1处（2#隧道口），检测1断面</t>
  </si>
  <si>
    <t>排水工程断面尺寸</t>
  </si>
  <si>
    <t>东交函〔2020〕121号。每处抽≮2个断面，每合同段≮3处（每公里做1处）</t>
  </si>
  <si>
    <t>排水沟共1689m，检测2处，4个断面。</t>
  </si>
  <si>
    <t>参照桥涵检测项目P16页表3第1项</t>
  </si>
  <si>
    <t>3处排水沟（C1K2+880-0C1K3+100，C1K4+200-C1K4+335，C1K2+880-C1K3+123.754），检测3处，6个断面</t>
  </si>
  <si>
    <t>同上，按项目总长度进行抽检即可，建议不修改</t>
  </si>
  <si>
    <t>排水工程铺砌厚度</t>
  </si>
  <si>
    <t>东交函〔2020〕121号。每处抽≮1个断面，每合同段≮3处。</t>
  </si>
  <si>
    <t>排水沟共1689m，检测2点。</t>
  </si>
  <si>
    <t>参照基层、底基层项目P3页表2第4项</t>
  </si>
  <si>
    <t>3处排水沟（C1K2+880-0C1K3+100，C1K4+200-C1K4+335，C1K2+880-C1K3+123.754），检测3个断面</t>
  </si>
  <si>
    <t>涵洞砼强度</t>
  </si>
  <si>
    <t>东交函〔2020〕121号。≮10测区/处</t>
  </si>
  <si>
    <t>共2道，检测20个测区。</t>
  </si>
  <si>
    <t>参照桥涵检测项目P16页表4第1项</t>
  </si>
  <si>
    <t>项目工程2涵洞，其中一道为管涵，采用预制管道，是否检测回弹，请核实。</t>
  </si>
  <si>
    <t>本项目圆管涵直径为1.8m，也属于大型圬工结构，检测要进行检测</t>
  </si>
  <si>
    <t>涵洞砼碳化深度</t>
  </si>
  <si>
    <t>同上</t>
  </si>
  <si>
    <t>参照P17页表1第3项</t>
  </si>
  <si>
    <t>涵洞结构尺寸</t>
  </si>
  <si>
    <t>东交函〔2020〕121号。每道5-10点</t>
  </si>
  <si>
    <t>共2道，检测20点。</t>
  </si>
  <si>
    <t>涵洞外观检查</t>
  </si>
  <si>
    <t>外观检查</t>
  </si>
  <si>
    <t>东交函〔2020〕121号。全面检查</t>
  </si>
  <si>
    <t>共2道，检测2道。</t>
  </si>
  <si>
    <t>座</t>
  </si>
  <si>
    <t>参照桥涵检测项目P5页表2第1项</t>
  </si>
  <si>
    <t>二</t>
  </si>
  <si>
    <t>路面工程</t>
  </si>
  <si>
    <t>5%水泥稳定级配碎石基层厚度和完整性</t>
  </si>
  <si>
    <t>钻芯法</t>
  </si>
  <si>
    <t>东交函〔2020〕121号。1点/公里/双车道</t>
  </si>
  <si>
    <t>一级公路，（18+18）cm厚5%水泥稳定级配碎石基层共约793m，双向6车道，每层检测3点，共检测6点</t>
  </si>
  <si>
    <t>点/层</t>
  </si>
  <si>
    <t>P3页表2基层、底基层第4项</t>
  </si>
  <si>
    <t>沥青路面压实度</t>
  </si>
  <si>
    <t>东交函〔2020〕121号。主线、连接线：1处/公里/半幅；每互通3点。</t>
  </si>
  <si>
    <t>一级公路，共约793m，双向6车道，检测6点</t>
  </si>
  <si>
    <t>P4页表1第3项</t>
  </si>
  <si>
    <t>沥青路面厚度</t>
  </si>
  <si>
    <t>P4页表1第2项</t>
  </si>
  <si>
    <t>沥青路面弯沉*</t>
  </si>
  <si>
    <t>东交函〔2020〕121号。≮40点/评定单元（按路基段路线长度1公里计），各车道交替检测</t>
  </si>
  <si>
    <t>一级公路，共约793m，双向6车道，检测40*2=80点</t>
  </si>
  <si>
    <t xml:space="preserve">2012年9月21日会议纪要第二点
</t>
  </si>
  <si>
    <t>路面平整度*</t>
  </si>
  <si>
    <t>平整度仪</t>
  </si>
  <si>
    <t>东交函〔2020〕121号。平整度仪：逐车道连续检测。</t>
  </si>
  <si>
    <t>一级公路，共约793m，双向6车道，检测0.8*6=4.8km</t>
  </si>
  <si>
    <t>km/车道</t>
  </si>
  <si>
    <t>P4表1第1项</t>
  </si>
  <si>
    <t>路面抗滑构造深度*</t>
  </si>
  <si>
    <t>铺砂法</t>
  </si>
  <si>
    <t>东交函〔2020〕121号。2处/公里（3点/处），每合同段≮4处。</t>
  </si>
  <si>
    <t>一级公路，共约793m，双向6车道，检测2处，6点</t>
  </si>
  <si>
    <t>P4页表1第5项</t>
  </si>
  <si>
    <t>沥青路面抗滑摩擦系数*</t>
  </si>
  <si>
    <t>摆式摩擦仪</t>
  </si>
  <si>
    <t>东交函〔2020〕121号。2处/公里（3点/处），每合同段≮4处</t>
  </si>
  <si>
    <t>沥青路面横向力系数*</t>
  </si>
  <si>
    <t>横向力系数检测车</t>
  </si>
  <si>
    <t>东交函〔2020〕121号。逐车道连续检测</t>
  </si>
  <si>
    <t>沥青路面车辙*</t>
  </si>
  <si>
    <t>横断面尺法</t>
  </si>
  <si>
    <t>东交函〔2020〕121号。≮1断面/车道/公里，每合同段≮4断面。</t>
  </si>
  <si>
    <t>一级公路，共约793m，双向6车道，检测6断面</t>
  </si>
  <si>
    <t>P15页表2第4项</t>
  </si>
  <si>
    <t>沥青路面渗水系数</t>
  </si>
  <si>
    <t>渗水仪</t>
  </si>
  <si>
    <t>东交函〔2020〕121号。1处/公里/半幅；互通：1点。每处≮1点，每合同段≮4点。</t>
  </si>
  <si>
    <t>一级公路，共约793m，双向6车道，检测2处，2点</t>
  </si>
  <si>
    <t>P15页表2第5项</t>
  </si>
  <si>
    <t>沥青路面外观检查*</t>
  </si>
  <si>
    <t>人工</t>
  </si>
  <si>
    <t>P15页表2第7项</t>
  </si>
  <si>
    <t>路面横坡</t>
  </si>
  <si>
    <t>水准仪</t>
  </si>
  <si>
    <t>东交函〔2020〕121号。主线、连接线：1处/公里/半幅；互通：3处。（2断面/处）</t>
  </si>
  <si>
    <t>一级公路，共约793m，双向6车道，检测2处，4断面</t>
  </si>
  <si>
    <t xml:space="preserve"> P4页表1第10项</t>
  </si>
  <si>
    <t>三</t>
  </si>
  <si>
    <t>桥梁工程</t>
  </si>
  <si>
    <t>一）</t>
  </si>
  <si>
    <t>金佛大桥</t>
  </si>
  <si>
    <t>（一）</t>
  </si>
  <si>
    <t>主要结构尺寸量测</t>
  </si>
  <si>
    <t>东交函〔2020〕121号。下部：抽查的每个墩台：立柱间距测1点；圆柱2根，各测周长1点；方形柱（方形墩）2根，每墩长、宽各测1点；桥台宽度测2点。盖梁、台帽：按上述抽查墩台总数的30%抽检，且不少于2个。每个盖梁宽度、高度各测1点；每个台帽高度测2点。上部：预制梁板：每座桥检测10~20片梁板，每片梁板测底宽、梁高各1点。抽查孔的现（悬）浇梁板：检测两侧腹板高度各2点，检测底板宽度2点</t>
  </si>
  <si>
    <t>下部：35墩台，检测35*20%=7个，7*5=35点；
盖梁31个，检测2个，2*2=4点。
上部：17孔，检测5孔，检测10*2=20点。</t>
  </si>
  <si>
    <t>金佛大桥下部为75个墩台</t>
  </si>
  <si>
    <t>下部结构的算法不能按每墩台的立柱（方墩）的个数作为一个墩台结构，例如一个墩台有4根立柱，它也只能算一个墩台，不过要分左右幅桥梁计算。此项不做修改</t>
  </si>
  <si>
    <t>墩台垂直度量测</t>
  </si>
  <si>
    <t>东交函〔2020〕121号。抽查的每个墩柱：立柱或墩身抽检2根，每根柱或墩按横桥向、顺桥向检测。</t>
  </si>
  <si>
    <t>共35个墩台，检测7墩</t>
  </si>
  <si>
    <t>墩</t>
  </si>
  <si>
    <t>P16页表3第2项（每个墩台测两个方向）</t>
  </si>
  <si>
    <t>结构混凝土强度检测</t>
  </si>
  <si>
    <t>东交函〔2020〕121号。下部：抽查的每个墩台：抽2个构件，各1个测区。仅1个构件时，该构件测2个测区。盖梁、台帽：按上述抽查墩台总数的30%抽检，且不少于2个，各1个测区。每座桥墩台（含盖梁、台帽）砼强度总测区不少于10个。上部：抽查孔的预制梁板：每孔检测4~6片梁板，共10~12个测区。抽查孔的现（悬）浇梁板：检测两侧腹板各4测区，检测底板2个测区，共10个测区。</t>
  </si>
  <si>
    <t>下部：35墩台，检测7个，7*2=14测区；
盖梁31个，检测2个，2*1=2测区。
上部：17孔，检测5孔，检测5*10=50测区。</t>
  </si>
  <si>
    <t>结构混凝土碳化深度检测</t>
  </si>
  <si>
    <t>钢筋间距和保护层厚度检测</t>
  </si>
  <si>
    <t>电磁感应法</t>
  </si>
  <si>
    <t>东交函〔2020〕121号。下部：抽查的每个墩台：立柱或墩身抽检1根，对称检测4个面，每面5点；台身检测1处，每处10点；盖梁、台帽：按上述抽查墩台总数的30%抽检，且不少于2个。每个盖梁、台帽抽查的检测2处，每处测10点。（每10点为一个测区）。上部：抽查孔的预制板：每孔检测2片梁板，每片梁板测2处，每处测5点。抽查孔的现（悬）浇梁板：检测腹板、底板各1处，每处10点。（每10点为一个测区）</t>
  </si>
  <si>
    <t>下部：35墩台，检测7个，7*20=140点；
盖梁31个，检测2个，2*20=40点。
上部：17孔，检测5孔，检测5*20=100点。
共280个点，即28个测区。</t>
  </si>
  <si>
    <t>P17页表1第5项</t>
  </si>
  <si>
    <t>东交函〔2020〕121号。抽查不少于2处/公里，每处不少于2个测区，测区总数不少于10个</t>
  </si>
  <si>
    <t>桥长496m，检测10个测区（处）</t>
  </si>
  <si>
    <t>东交函〔2020〕121号。抽查不少于2处/公里，每处测厚度、高度各一点，每合同段不少于4处</t>
  </si>
  <si>
    <t>桥长496m，检测2处</t>
  </si>
  <si>
    <t>横坡</t>
  </si>
  <si>
    <t>东交函〔2020〕121号。中桥1处；300m以下大桥每100m单幅1处，300m以上大桥每增加300m以内单幅增加1处，以此类推。（2断面/处）</t>
  </si>
  <si>
    <t>金佛大桥全长496m，双向6车道，检测8处,2*8=16断面</t>
  </si>
  <si>
    <t>P4页表1第10项</t>
  </si>
  <si>
    <t>沥青桥面渗水系数</t>
  </si>
  <si>
    <t>东交函〔2020〕121号。100~1000米大桥1点，大于1000米桥梁每增加1000米以内单幅增加1点，以此类推。</t>
  </si>
  <si>
    <t>金佛大桥全长496m，双向6车道，检测1点</t>
  </si>
  <si>
    <t>沥青桥面铺装厚度及压实度</t>
  </si>
  <si>
    <t>东交函〔2020〕121号。钻芯法：500m以下桥梁单幅1处，500m以上大桥每增加500m以内单幅增加1处，以此类推。（1点/处）</t>
  </si>
  <si>
    <t>金佛大桥全长496m，双向6车道，检测2点</t>
  </si>
  <si>
    <t>P4页表1第2项、第3项</t>
  </si>
  <si>
    <t>桥面铺装平整度 *</t>
  </si>
  <si>
    <t>东交函〔2020〕121号。平整度仪：逐车道连续检测。3m直尺：中桥单幅抽查2处，匝道大桥单幅3-5处。</t>
  </si>
  <si>
    <t>金佛大桥全长496m，双向6车道，检测0.5*6=3km</t>
  </si>
  <si>
    <t>桥面抗滑构造深度*</t>
  </si>
  <si>
    <t>东交函〔2020〕121号。构造深度：单幅中桥1处；300m以下大桥单幅不少于2处，300m以上大桥每增加300m以内单幅增加1处，以此类推。（3点/处）</t>
  </si>
  <si>
    <t>金佛大桥全长496m，双向6车道，检测6处,6*3=18点</t>
  </si>
  <si>
    <t>桥面抗滑横向力系数*</t>
  </si>
  <si>
    <t>东交函〔2020〕121号。横向力系数：逐车道连续检测。</t>
  </si>
  <si>
    <t>外观检查 *</t>
  </si>
  <si>
    <t>金佛大桥全长496m，双向6车道，为简支梁桥，检测496m</t>
  </si>
  <si>
    <t>米</t>
  </si>
  <si>
    <t>P5页表2</t>
  </si>
  <si>
    <t>二）</t>
  </si>
  <si>
    <t>罗田1#桥</t>
  </si>
  <si>
    <t>下部：16墩台，检测5个，5*5=25点；
盖梁12个，检测2个，2*2=4点。
上部：7孔，检测5孔，检测10*2=20点。</t>
  </si>
  <si>
    <t>共16个墩台，检测5墩</t>
  </si>
  <si>
    <t>下部：16墩台，检测5个，5*2=10测区；
盖梁12个，检测2个，2*1=2测区。
上部：7孔，检测5孔，检测5*10=50测区。</t>
  </si>
  <si>
    <t>下部：16墩台，检测5个，5*20=100点；
盖梁12个，检测2个，2*20=40点。
上部：7孔，检测5孔，检测5*20=100点。
共240个点，即24个测区。</t>
  </si>
  <si>
    <t>桥长216.4m，检测10个测区（处）</t>
  </si>
  <si>
    <t>桥长216.4m，检测2处</t>
  </si>
  <si>
    <t>罗田1#桥全长216.4m，双向6车道，检测6处,2*6=12断面</t>
  </si>
  <si>
    <t>罗田1#桥全长216.4m，双向6车道，检测1点</t>
  </si>
  <si>
    <t>罗田1#桥全长216.4m，双向6车道，检测2点</t>
  </si>
  <si>
    <t>罗田1#桥全长216.4m，双向6车道，检测0.2*6=1.2km</t>
  </si>
  <si>
    <t>罗田1#桥全长216.4m，双向6车道，检测4处,4*3=12点</t>
  </si>
  <si>
    <t>罗田1#桥全长216.4m，双向6车道，为简支梁桥，检测216.4m</t>
  </si>
  <si>
    <t>三）</t>
  </si>
  <si>
    <t>罗田2#桥</t>
  </si>
  <si>
    <t>下部：17墩台，检测5个，5*5=25点；
盖梁13个，检测2个，2*2=4点。
上部：9孔，检测5孔，检测10*2=20点。</t>
  </si>
  <si>
    <t>共17个墩台，检测5墩</t>
  </si>
  <si>
    <t>下部：17墩台，检测5个，5*2=10测区；
盖梁13个，检测2个，2*1=2测区。
上部：9孔，检测5孔，检测5*10=50测区。</t>
  </si>
  <si>
    <t>下部：17墩台，检测5个，5*20=100点；
盖梁13个，检测2个，2*20=40点。
上部：9孔，检测5孔，检测5*20=100点。
共240个点，即24个测区。</t>
  </si>
  <si>
    <t>桥长276.4m，检测10个测区（处）</t>
  </si>
  <si>
    <t>桥长276.4m，检测2处</t>
  </si>
  <si>
    <t>罗田2#桥全长276.4m，双向6车道，检测6处,2*6=12断面</t>
  </si>
  <si>
    <t>罗田2#桥全长276.4m，双向6车道，检测1点</t>
  </si>
  <si>
    <t>罗田2#桥全长276.4m，双向6车道，检测2点</t>
  </si>
  <si>
    <t>罗田2#桥全长276.4m，双向6车道，检测0.3*6=1.8km</t>
  </si>
  <si>
    <t>P4页表1第1项</t>
  </si>
  <si>
    <t>罗田2#桥全长276.4m，双向6车道，检测4处,4*3=12点</t>
  </si>
  <si>
    <t>罗田2#桥全长276.4m，双向6车道，为简支梁桥，检测276.4m</t>
  </si>
  <si>
    <t>四）</t>
  </si>
  <si>
    <t>罗田3#桥</t>
  </si>
  <si>
    <t>下部：18墩台，检测5个，5*5=25点；
盖梁14个，检测2个，2*2=4点。
上部：11孔，检测5孔，检测10*2=20点。</t>
  </si>
  <si>
    <t>共18个墩台，检测5墩</t>
  </si>
  <si>
    <t>下部：18墩台，检测5个，5*2=10测区；
盖梁14个，检测2个，2*1=2测区。
上部：11孔，检测5孔，检测5*10=50测区。</t>
  </si>
  <si>
    <t>下部：18墩台，检测5个，5*20=100点；
盖梁14个，检测2个，2*20=40点。
上部：11孔，检测5孔，检测5*20=100点。
共240个点，即24个测区。</t>
  </si>
  <si>
    <t>桥长333.2m，检测10个测区（处）</t>
  </si>
  <si>
    <t>桥长333.2m，检测2处</t>
  </si>
  <si>
    <t>罗田3#桥全长333.2m，双向6车道，检测8处,2*8=16断面</t>
  </si>
  <si>
    <t>罗田3#桥全长333.2m，双向6车道，检测1点</t>
  </si>
  <si>
    <t>罗田3#桥全长333.2m，双向6车道，检测2点</t>
  </si>
  <si>
    <t>罗田3#桥全长333.2m，双向6车道，检测0.3*6=1.8km</t>
  </si>
  <si>
    <t>P15页表2第1项</t>
  </si>
  <si>
    <t>罗田3#桥全长333.2m，双向6车道，检测6处,6*3=18点</t>
  </si>
  <si>
    <t>罗田3#桥全长333.2m，双向6车道，为简支梁桥，检测333.2m</t>
  </si>
  <si>
    <t>四</t>
  </si>
  <si>
    <t>隧道工程</t>
  </si>
  <si>
    <t>1#隧道</t>
  </si>
  <si>
    <t>二衬衬砌强度检测</t>
  </si>
  <si>
    <t>东交函〔2020〕121号。短隧道10个测区，中隧道20个测区，长隧道30个测区，特长隧道40个测区。</t>
  </si>
  <si>
    <t>1#隧道左、右线长334m，为短隧道，左右洞各检测10个测区，共检测20测区</t>
  </si>
  <si>
    <t>P17页表2第4项</t>
  </si>
  <si>
    <t>二衬衬砌碳化深度检测</t>
  </si>
  <si>
    <t>二衬衬砌厚度</t>
  </si>
  <si>
    <t>地质雷达</t>
  </si>
  <si>
    <t>东交函〔2020〕121号。用雷达法连续测拱顶、拱腰不少于三条线或钻孔法检查。</t>
  </si>
  <si>
    <t>1#隧道左、右线长334m，共668m，布设5条线共668*3=2004米</t>
  </si>
  <si>
    <t>P6页表1第2项</t>
  </si>
  <si>
    <t>二衬衬砌大面平整度</t>
  </si>
  <si>
    <t>3m直尺</t>
  </si>
  <si>
    <t>东交函〔2020〕121号。短隧道5处，中隧道10处，长隧道20处，特长隧道30处。每处连续3尺。</t>
  </si>
  <si>
    <t>1#隧道左、右线长334m，为短隧道，左右洞各检测5处，共检测10处</t>
  </si>
  <si>
    <t>P17页表2第2项</t>
  </si>
  <si>
    <t>隧道断面尺寸（测宽度、净空）</t>
  </si>
  <si>
    <t>隧道断面仪法</t>
  </si>
  <si>
    <t>东交函〔2020〕121号。每座中、短隧道测5-10点；长隧道测10-20点；特长隧道测不少于20点。</t>
  </si>
  <si>
    <t>1#隧道左、右线长334m，为短隧道，左右洞各检测10点，共检测20点</t>
  </si>
  <si>
    <t>P17页表2目第1项</t>
  </si>
  <si>
    <t>隧道基层厚度和完整性</t>
  </si>
  <si>
    <t>东交函〔2020〕121号。参照道路工程，1点/公里/双车道</t>
  </si>
  <si>
    <t>1#隧道左、右线长334m，20cm厚C20砼基层取芯：单洞检测1点，共检测2点</t>
  </si>
  <si>
    <t>隧道砼路面厚度及劈裂强度</t>
  </si>
  <si>
    <t>1#隧道左、右线长334m，26cm厚C40砼板取芯：单洞检测1点，共检测2点</t>
  </si>
  <si>
    <t>P4页表1第2项及第6项</t>
  </si>
  <si>
    <t>隧道沥青路面</t>
  </si>
  <si>
    <t>东交函〔2020〕121号。500m以下单幅1处，500m以上每增加500m以内增加1处。其他抽检项目频率同路面工程。</t>
  </si>
  <si>
    <t>1#隧道左、右线长334m，单洞检测1点，共检测2点</t>
  </si>
  <si>
    <t>P4页表1第2项及第3项</t>
  </si>
  <si>
    <t>1#隧道左、右线长334m，检测0.67*6=4km</t>
  </si>
  <si>
    <t>1#隧道左、右线长334m，检测2处，6点</t>
  </si>
  <si>
    <t>1#隧道左、右线长334m，检测6断面</t>
  </si>
  <si>
    <t>1#隧道左、右线长334m，检测2处，2点</t>
  </si>
  <si>
    <t>隧道外观检测*</t>
  </si>
  <si>
    <t>1#隧道共约21996㎡，检测21996㎡</t>
  </si>
  <si>
    <t>㎡</t>
  </si>
  <si>
    <t>P6页表1第1项</t>
  </si>
  <si>
    <t>2#隧道</t>
  </si>
  <si>
    <t>二衬衬砌混凝土强度</t>
  </si>
  <si>
    <t>2#隧道左线长265m，右线长245m，为短隧道，左右洞各检测10个测区，共检测20测区。</t>
  </si>
  <si>
    <t>二衬衬砌混凝土碳化深度检测</t>
  </si>
  <si>
    <t>2#隧道左线长265m，右线长245m，共510m，布设5条线共510*3=1530米</t>
  </si>
  <si>
    <t>2#隧道左线长265m，右线长245m，为短隧道，左右洞各检测5处，共检测10处</t>
  </si>
  <si>
    <t>2#隧道左线长265m，右线长245m，为短隧道，左右洞各检测10点，共检测20点</t>
  </si>
  <si>
    <t>2#隧道左线长265m，右线长245m，20cm厚C20砼基层取芯：单洞检测1点，共检测2点</t>
  </si>
  <si>
    <t>2#隧道左线长265m，右线长245m，26cm厚C40砼板取芯：单洞检测1点，共检测2点</t>
  </si>
  <si>
    <t>2#隧道左线长265m，右线长245m,单洞检测1点，共检测2点</t>
  </si>
  <si>
    <t>2#隧道左线长265m，右线长245m,检测0.5*6=3km</t>
  </si>
  <si>
    <t>2#隧道左线长265m，右线长245m,检测2处，6点</t>
  </si>
  <si>
    <t>2#隧道左线长265m，右线长245m,检测6断面</t>
  </si>
  <si>
    <t>2#隧道左线长265m，右线长245m,检测2处，2点</t>
  </si>
  <si>
    <t>2#隧道共约16657㎡，检测16657㎡</t>
  </si>
  <si>
    <t>管道工程</t>
  </si>
  <si>
    <t>应急池砼强度</t>
  </si>
  <si>
    <t>参照涵洞检测要求，每座检测10测区</t>
  </si>
  <si>
    <t>共3座应急池，检测30测区</t>
  </si>
  <si>
    <t>应急池砼碳化深度</t>
  </si>
  <si>
    <t>应急池结构尺寸</t>
  </si>
  <si>
    <t>参照涵洞检测要求，每座检测10点</t>
  </si>
  <si>
    <t>共3座应急池，检测30点</t>
  </si>
  <si>
    <t>应急池钢筋间距和保护层厚度检测</t>
  </si>
  <si>
    <t>五</t>
  </si>
  <si>
    <t>机电工程（含隧道机电）</t>
  </si>
  <si>
    <t>监控系统</t>
  </si>
  <si>
    <t>闭路电视监视系统（传输通道指示）</t>
  </si>
  <si>
    <t>视频测试仪</t>
  </si>
  <si>
    <t>东交函〔2020〕121号。抽检设备总数不少于10%且不少于3套，少于3套全检。隧道：洞外摄像机：抽检总数不少于10%且不少于3套，少于3套全检。洞内摄像机：抽检隧道数量（按座）不少于50%，且不少于2座，少于2座全检。每座隧道抽检5套，少于5套全检。</t>
  </si>
  <si>
    <t>1.路桥段共14套，检测3路；
2.隧道摄像机共20套，检测10路。</t>
  </si>
  <si>
    <t>路</t>
  </si>
  <si>
    <t>P19页表1第3项</t>
  </si>
  <si>
    <t>计算机监控软件及网络(网络健康测试)</t>
  </si>
  <si>
    <t>网络测试仪</t>
  </si>
  <si>
    <t>东交函〔2020〕121号。抽检设备总数不少于10%且不少于3套，少于3套全检。隧道监控中心设备及软件：1.对隧道通风设施的控制功能：每座隧道抽检风机3组，少于3组全检。2.对隧道照明设施的控制功能：每座隧道抽检照明设施3个回路，少于3个全检。3.火灾报警计算机功能：抽检装有手动报警按钮的隧道数量(按座）不少于50%，且不少于2座，少于2座全检。每座隧道抽检5套手动报警按钮，少于5套全检。4.图像监视功能：清点所有图像上传数量，图像质量人工主观评分不少于4分为合格点。</t>
  </si>
  <si>
    <t xml:space="preserve">1.路桥部分交换机共4套，检测3处；                  2.1#、2#隧道照明控制箱各2个，各检测2个，共检测4个；                                       3.1#、2#隧道火灾报警计算机功能各2套，各检测2个，共检测4个；                                       4.1#、2#隧道图像监视功能各2项，各检测2个，共检测4个。                                       </t>
  </si>
  <si>
    <t>P19页表1第9项</t>
  </si>
  <si>
    <t>（二）</t>
  </si>
  <si>
    <t>照明设施</t>
  </si>
  <si>
    <t>照明设施—照明灯具</t>
  </si>
  <si>
    <t>亮度计及接地电阻测量仪</t>
  </si>
  <si>
    <t>东交函〔2020〕121号。各路段、收费站、停车区、服务区广场及互通立交的照明灯具：每合同段抽检每类型设备总数不少于10%且不少于3套，少于3套全检。隧道部分：抽检装有照明设施的隧道数量（按座）不少于50%，且不少于2座 ，少于2座全检。每座隧道抽检3个控制箱，少于3个全检。引道照明灯抽检总数不少于10%且不少于3套，少于3套全检。</t>
  </si>
  <si>
    <t>1.路桥部分共137套，检测137*10%=14个；               2.隧道部分共388套，检测388*10%=39个。
3.隧道部分控制箱、箱变6个全检。</t>
  </si>
  <si>
    <t>个</t>
  </si>
  <si>
    <t>P20页表2第1项</t>
  </si>
  <si>
    <t>照明设施—照度检测</t>
  </si>
  <si>
    <t>照度计</t>
  </si>
  <si>
    <t>东交函〔2020〕121号。各路段、收费站、停车区、服务区广场：每合同段抽检每类型照明场所总数不少于10%且不少于2处，少于2处全检。隧道部分：抽检装有照明设施的隧道数量（按座）不少于50%，且不少于2座 ，少于2座全检。每座隧道抽检1个洞及1处引道。</t>
  </si>
  <si>
    <t>1.路桥部分共137套，检测137*10%=14点；               2.隧道部分共388套，1#隧道224套，2#隧道164套，检测112+82=194点。</t>
  </si>
  <si>
    <t>P20页表2第2项</t>
  </si>
  <si>
    <t>（三）</t>
  </si>
  <si>
    <t>报警与诱导设施</t>
  </si>
  <si>
    <t>实际操作</t>
  </si>
  <si>
    <t>抽检装有手动报警按钮的隧道数量（按座）不少于50%，且不少于2座 ，少于2座全检。
每座隧道抽检5套手动报警按钮，少于5套全检。</t>
  </si>
  <si>
    <t>1#隧道火灾报警系统共62套，检测5套</t>
  </si>
  <si>
    <t>套</t>
  </si>
  <si>
    <t>（四）</t>
  </si>
  <si>
    <t>消防设施</t>
  </si>
  <si>
    <t>每合同段：每座隧道抽检5个消防箱，少于5个全检。每个消防箱须检测消防水压及消火栓功能。</t>
  </si>
  <si>
    <t>隧道共2座，消防箱共79个，每座隧道抽检5个消防箱，共检测10个</t>
  </si>
  <si>
    <t>六</t>
  </si>
  <si>
    <t>交通安全设施工程</t>
  </si>
  <si>
    <t>标志立柱竖直度</t>
  </si>
  <si>
    <t>东交函〔2020〕121号。标志抽查不少于总数的10%.每柱测两个方向，每块板测不少于2点，少于5个则全部检测</t>
  </si>
  <si>
    <t>共96套，检测96*10%=10根（块）</t>
  </si>
  <si>
    <t>根</t>
  </si>
  <si>
    <t>P18页表2第1项</t>
  </si>
  <si>
    <t>标志板净空高度</t>
  </si>
  <si>
    <t>块</t>
  </si>
  <si>
    <t>标志底板厚度</t>
  </si>
  <si>
    <t>标志反光膜等级及逆反射系数</t>
  </si>
  <si>
    <t>逆反射系数测量仪</t>
  </si>
  <si>
    <t>标线厚度*</t>
  </si>
  <si>
    <t>厚度计等</t>
  </si>
  <si>
    <t>东交函〔2020〕121号。标线抽查不少于2处/公里；每处测5条标线，每条标线测1点；每条标线厚度横向两侧各测1个点取平均值。每合同段不少于4处。</t>
  </si>
  <si>
    <t>本工程共2.6km，一级公路，双向6车道，检测3*2=6处</t>
  </si>
  <si>
    <t>P18页表2第2项</t>
  </si>
  <si>
    <t>标线反光标线逆反射系数*</t>
  </si>
  <si>
    <t>波形防撞栏基底金属厚度</t>
  </si>
  <si>
    <t>东交函〔2020〕121号。抽查不少于2处/公里；每合同段不少于4处。</t>
  </si>
  <si>
    <t>共2768m，检测3*2=6处</t>
  </si>
  <si>
    <t>波形防撞栏立柱壁厚</t>
  </si>
  <si>
    <t>波形防撞栏立柱埋入深度</t>
  </si>
  <si>
    <t>弹性波法</t>
  </si>
  <si>
    <t>波形防撞栏横梁中心高度</t>
  </si>
  <si>
    <t>砼护栏砼强度检测</t>
  </si>
  <si>
    <t>东交函〔2020〕121号。10测区/公里</t>
  </si>
  <si>
    <t>含中央护栏部分共288m，检测10测区</t>
  </si>
  <si>
    <t>P18页表8交通安全设施第3项</t>
  </si>
  <si>
    <t>砼护栏砼碳化深度检测</t>
  </si>
  <si>
    <t>P17页表5桥梁（2）第3项</t>
  </si>
  <si>
    <t>东交函〔2020〕121号。2处/公里，5点/处</t>
  </si>
  <si>
    <t>含中央护栏部分共288m，检测2处10点</t>
  </si>
  <si>
    <t>七</t>
  </si>
  <si>
    <t>竣工复测</t>
  </si>
  <si>
    <t>2012年9月21日会议纪要第二点</t>
  </si>
  <si>
    <t>交通标线</t>
  </si>
  <si>
    <t>八</t>
  </si>
  <si>
    <t>小计</t>
  </si>
  <si>
    <t>九</t>
  </si>
  <si>
    <t>一般工作用车</t>
  </si>
  <si>
    <t>按检测费的4%计算</t>
  </si>
  <si>
    <t>十</t>
  </si>
  <si>
    <t>合计</t>
  </si>
  <si>
    <t>松山湖科学城至光明科学城通道（东莞段）二期工程-专项验收检测</t>
  </si>
  <si>
    <t>路基边坡防护抗滑桩完整性检测（3管）</t>
  </si>
  <si>
    <t>声波透射法</t>
  </si>
  <si>
    <t>东交函〔2020〕121号。抽检不宜少于总桩数的20%，且不得少于10根</t>
  </si>
  <si>
    <t>路基边坡防护抗滑桩：D150桩共10根，平均桩长26m，检测10根</t>
  </si>
  <si>
    <t>P4页表2第1项</t>
  </si>
  <si>
    <t>路基边坡防护抗滑桩完整性检测（4管）</t>
  </si>
  <si>
    <t>路基边坡防护抗滑桩：D200桩共56根，平均桩长34m，检测11根。</t>
  </si>
  <si>
    <t>路基边坡防护抗滑桩完整性检测（4管）超出30米长度</t>
  </si>
  <si>
    <t>超出30长部分：4*11=44m</t>
  </si>
  <si>
    <t>路基边坡防护抗滑桩抽芯（钻径101/110mm）</t>
  </si>
  <si>
    <t>东交函〔2020〕121号。采用钻芯法检测的比例不宜少于总桩数的10%，且不得少于6根。</t>
  </si>
  <si>
    <t>D150桩共10根，平均桩长26m，检测3根；D200桩共56根，平均桩长34m，检测3根：（26*2+5+1）*3+（34*3+2*3+1+1）*3=504m</t>
  </si>
  <si>
    <t>P4页表2第3项</t>
  </si>
  <si>
    <t>2#隧道边坡防护抗滑桩完整性检测（3管）</t>
  </si>
  <si>
    <t>东交函〔2020〕121号。按设计要求，全部检测</t>
  </si>
  <si>
    <t>2#隧道边坡防护抗滑桩：D180桩共38根，平均桩长25m，检测38根</t>
  </si>
  <si>
    <t>2#隧道边坡防护抗滑桩抽芯（钻径101/110mm）</t>
  </si>
  <si>
    <t>东交函〔2020〕121号。采用钻芯法检测的比例不宜少于总桩数的10%。</t>
  </si>
  <si>
    <t>D180桩共38根，平均桩长25m，检测6根：（25*3+1.8*3+1+1）*4=329.6m</t>
  </si>
  <si>
    <t>CFG桩单桩承载力静载检测(≤50t）</t>
  </si>
  <si>
    <t>堆载法</t>
  </si>
  <si>
    <t>东交函〔2020〕121号。抽检总桩数0.1%，且不少于3点。</t>
  </si>
  <si>
    <t>CL1K2+947.55箱涵CFG桩221根，检测3点。</t>
  </si>
  <si>
    <t>P16表2第2项静载试验，2015年5月12日会议纪要</t>
  </si>
  <si>
    <t>堆载费用</t>
  </si>
  <si>
    <t>检测3点。</t>
  </si>
  <si>
    <t>基桩工程</t>
  </si>
  <si>
    <t>钻孔抽芯法钻径（101/110mm）</t>
  </si>
  <si>
    <t>东交函〔2020〕121号，总桩数的2%，每座桥≥2根</t>
  </si>
  <si>
    <t>D120桩8根，平均桩长25m，D160桩29根，平均桩长33m，D180桩44根，平均桩长27m，D200桩8根，平均桩长21m。共89根桩，检测2根。
（27*3+1+1+5.4）*1+（21*3+1+1+6）*1=215.4m</t>
  </si>
  <si>
    <t>统计数量遗漏：D160桩29根，平均桩长33m，检测3根；
D200桩8根，平均桩长21m，检测1根。</t>
  </si>
  <si>
    <t>已修改</t>
  </si>
  <si>
    <t>桥梁静动载试验</t>
  </si>
  <si>
    <t>简支梁桥静载试验（≤25m）</t>
  </si>
  <si>
    <t>静载法</t>
  </si>
  <si>
    <t>东交函〔2020〕121号。新建、改建、扩建和加固的中桥、大桥、特大桥及特殊结构桥梁竣（交）工验收前进行试验。（1）表中所列为规范规定的主要加载项目测试费，如需进行附加加载项目测试，可按主要加载项目测试费的50%另计；（2）3孔以下的连续结构按实际孔数计，3孔及以上按3孔计。</t>
  </si>
  <si>
    <t>金佛大桥全长496m，双向6车道，单幅桥宽16.5~24.7m，为简支梁桥，选取1跨30m小箱梁桥进行成桥静动载试验检测。超出25米部分为：30-25=5米</t>
  </si>
  <si>
    <t>孔</t>
  </si>
  <si>
    <t>P5页表1第2项，2012年9月21日会议纪要第六点</t>
  </si>
  <si>
    <t>超过25m部分</t>
  </si>
  <si>
    <t>简支梁桥动载试验（≤25m）</t>
  </si>
  <si>
    <t>动载法</t>
  </si>
  <si>
    <t>桥梁检测车租赁、试验加载设备、支架、电源与照明材料及现场配合人员等费用</t>
  </si>
  <si>
    <t>/</t>
  </si>
  <si>
    <t>东交函〔2020〕121号，总桩数的2%，且群桩基础每墩不少于1根，每座桥≥2根</t>
  </si>
  <si>
    <t>D160桩14根，平均桩长24m，D180桩16根，平均桩长21m，D200桩2根，平均桩长15m。共32根桩，检测2根。          （21*3+1.8*3+1+1）*1+（15*3+2*3+1+1）*1=123.4m</t>
  </si>
  <si>
    <t>按总桩数进行抽芯，共32根桩，修改抽芯数量为3根。</t>
  </si>
  <si>
    <t>罗田1#桥全长216.4m，双向6车道，单幅桥宽16.5m，为简支梁桥，选取1跨30m小箱梁桥进行成桥静动载试验检测。超出25米部分为：30-25=5米</t>
  </si>
  <si>
    <t>D160桩22根，平均桩长23m，D180桩6根，平均桩长17.3m，D200桩6根，平均桩长15m。 共34根桩基，检测2根。         （17.3*3+1.8*3+1+1）*1+（15*3+2*3+1+1）*1=112.3m</t>
  </si>
  <si>
    <t>D200桩数量为6根</t>
  </si>
  <si>
    <t>按总桩数进行抽芯，共34根桩，修改抽芯数量为3根。且2米桩径数量已修改</t>
  </si>
  <si>
    <t>罗田2#桥全长276.4m，双向6车道，单幅桥宽16.5m，为简支梁桥，选取1跨30m小箱梁桥进行成桥静动载试验检测。超出25米部分为：30-25=5米</t>
  </si>
  <si>
    <t>D160桩26根，平均桩长33.2m，D180桩6根，平均桩长37.1m。共32根桩，检测2根。（33.2*2+5+1）*1+（37.1*3+1.8*3+1+1）*1=191.1m</t>
  </si>
  <si>
    <t>罗田3#桥全长333.2m，双向6车道，单幅桥宽16.5m，为简支梁桥，选取1跨30m小箱梁桥进行成桥静动载试验检测。超出25米部分为：30-25=5米</t>
  </si>
  <si>
    <t>五）</t>
  </si>
  <si>
    <t>桥梁预制工程</t>
  </si>
  <si>
    <t>预应力工程</t>
  </si>
  <si>
    <t>预制梁锚下有效预应力检测</t>
  </si>
  <si>
    <t>预应力检测仪</t>
  </si>
  <si>
    <t>东交函〔2020〕121号。每个预制场前3片必检，后续生产的预制梁按2%的比例抽检且不少于2片，所抽检的构件应对所有预应力筋的有效预应力进行检测。</t>
  </si>
  <si>
    <t>本项目预制梁共417片，其中25m边梁18片、25m中梁29片、30m边梁138片、30m中梁232片，检测（414*2%）+3=12片（检测规则中不足一片按一片计）</t>
  </si>
  <si>
    <t>P18页表1第5项“800元/4根/孔=200元/根"</t>
  </si>
  <si>
    <t>该项有修改，本项目中25m小箱梁47片，30m小箱梁370片；以30m梁用量居多，其中25m梁中梁的预应力束为10束48根，30m梁中梁的预应力束为10束54根，即参照30m中梁预应力束更具有代表性。</t>
  </si>
  <si>
    <t>单片梁静载试验</t>
  </si>
  <si>
    <t>单片梁荷载试验（≤25m）</t>
  </si>
  <si>
    <t>东交函〔2020〕121号。每批单片梁总数抽检1%，且各种断面类型不少于1片。</t>
  </si>
  <si>
    <t>预制梁共417片，有25m和30m两种规格，检测417*1%=4片。</t>
  </si>
  <si>
    <t>片</t>
  </si>
  <si>
    <t>P5页表1第1项</t>
  </si>
  <si>
    <t>按四舍五入法，计417*1%=4片计。</t>
  </si>
  <si>
    <t>每增加1m</t>
  </si>
  <si>
    <t>超出米数部分：（30-25）*2=10米</t>
  </si>
  <si>
    <t>试验加载设备、支架、电源与照明材料及现场配合人员等费用</t>
  </si>
  <si>
    <t>共4台班</t>
  </si>
  <si>
    <t>台班</t>
  </si>
  <si>
    <t>2014年3月28日会议纪要第二点</t>
  </si>
  <si>
    <t>初支仰拱及仰拱回填质量</t>
  </si>
  <si>
    <t>东交函〔2020〕121号。采用抽芯法检测，按单洞每500m不少于1处，且不少于3处。</t>
  </si>
  <si>
    <t>1#隧道左、右线长334m，各检测3点，共检测6点。</t>
  </si>
  <si>
    <t>P6页表1第3项</t>
  </si>
  <si>
    <t>初支锚杆长度、灌浆质量</t>
  </si>
  <si>
    <t>无损检测</t>
  </si>
  <si>
    <t>东交函〔2020〕121号。抽检不少于3%。</t>
  </si>
  <si>
    <t>1#隧道初支锚杆共31272根，检测31272*3%=938根</t>
  </si>
  <si>
    <t>P17页表2第5项</t>
  </si>
  <si>
    <t>初支管棚钢管的长度、灌浆质量</t>
  </si>
  <si>
    <t>东交函〔2020〕121号。抽检不少于10%（按单个洞口计）</t>
  </si>
  <si>
    <t>1#隧道大管棚共116根，检测116*10%=12根</t>
  </si>
  <si>
    <t>初支砼强度、厚度、密实度</t>
  </si>
  <si>
    <t>东交函〔2020〕121号。单洞每100m长检测1点，少于5点时按5点检测。</t>
  </si>
  <si>
    <t>1#隧道左、右线长334m，单洞检测5点，共检测10点。</t>
  </si>
  <si>
    <t>2#隧道左线长265m，检测3点；右线长245m，检测3点</t>
  </si>
  <si>
    <t>2#隧道初支锚杆共32120根，检测32120*3%=964根</t>
  </si>
  <si>
    <t>2#隧道大管棚共116根，检测116*10%=12根</t>
  </si>
  <si>
    <t>2#隧道左线长265m，右线长245m。单洞检测5点，共检测10点。</t>
  </si>
  <si>
    <t>雨水管闭水试验检测</t>
  </si>
  <si>
    <t>闭水试验</t>
  </si>
  <si>
    <t>东交函〔2020〕121号，管道内径≤700全线试验，管道内径﹥700按管道井段抽取1/3.试验不合格时在原抽样基础上加倍抽取进行试验，每次试验长度不超过5个连续井段，还要带井试验</t>
  </si>
  <si>
    <t>雨水管中＜700管共3338m，＞700管共254m，检测3338+254/3=3423m</t>
  </si>
  <si>
    <t>东莞市建设工程检测行业参考收费标准（2023版）7.1.1</t>
  </si>
  <si>
    <t>雨水管CCTV检测</t>
  </si>
  <si>
    <t>机器人设备</t>
  </si>
  <si>
    <t>全部检测</t>
  </si>
  <si>
    <t>DN600以上雨水管共2687m,检测2687m</t>
  </si>
  <si>
    <t>东莞市建设工程检测行业参考收费标准（2023版）7.1.2“不含清淤”</t>
  </si>
  <si>
    <t>投标报价合计（大写）</t>
    <phoneticPr fontId="41" type="noConversion"/>
  </si>
  <si>
    <r>
      <t>招标编号：</t>
    </r>
    <r>
      <rPr>
        <b/>
        <u/>
        <sz val="14"/>
        <rFont val="Times New Roman"/>
        <family val="1"/>
      </rPr>
      <t>SSZSSO12502605</t>
    </r>
    <phoneticPr fontId="4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</si>
</sst>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76" formatCode="0.00_);[Red]\(0.00\)"/>
    <numFmt numFmtId="177" formatCode="0.00_ "/>
    <numFmt numFmtId="178" formatCode="0_ "/>
    <numFmt numFmtId="179" formatCode="[DBNum2][$RMB]General;[Red][DBNum2][$RMB]General"/>
  </numFmts>
  <fonts count="43" x14ac:knownFonts="1">
    <font>
      <sz val="11"/>
      <color theme="1"/>
      <name val="Tahoma"/>
      <charset val="134"/>
    </font>
    <font>
      <sz val="11"/>
      <color theme="1"/>
      <name val="宋体"/>
      <family val="3"/>
      <charset val="134"/>
    </font>
    <font>
      <b/>
      <sz val="20"/>
      <color theme="1"/>
      <name val="宋体"/>
      <family val="3"/>
      <charset val="134"/>
    </font>
    <font>
      <sz val="20"/>
      <color theme="1"/>
      <name val="宋体"/>
      <family val="3"/>
      <charset val="134"/>
    </font>
    <font>
      <b/>
      <sz val="11"/>
      <color theme="1"/>
      <name val="宋体"/>
      <family val="3"/>
      <charset val="134"/>
    </font>
    <font>
      <b/>
      <sz val="18"/>
      <color theme="1"/>
      <name val="宋体"/>
      <family val="3"/>
      <charset val="134"/>
    </font>
    <font>
      <sz val="12"/>
      <color theme="1"/>
      <name val="宋体"/>
      <family val="3"/>
      <charset val="134"/>
    </font>
    <font>
      <sz val="12"/>
      <color rgb="FF000000"/>
      <name val="宋体"/>
      <family val="3"/>
      <charset val="134"/>
    </font>
    <font>
      <sz val="11"/>
      <color theme="1"/>
      <name val="宋体"/>
      <family val="3"/>
      <charset val="134"/>
      <scheme val="minor"/>
    </font>
    <font>
      <b/>
      <sz val="18"/>
      <color theme="1"/>
      <name val="宋体"/>
      <family val="3"/>
      <charset val="134"/>
    </font>
    <font>
      <b/>
      <sz val="16"/>
      <color theme="1"/>
      <name val="Times New Roman"/>
      <family val="1"/>
    </font>
    <font>
      <sz val="16"/>
      <color theme="1"/>
      <name val="宋体"/>
      <family val="3"/>
      <charset val="134"/>
    </font>
    <font>
      <sz val="10"/>
      <name val="宋体"/>
      <family val="3"/>
      <charset val="134"/>
    </font>
    <font>
      <sz val="26"/>
      <name val="宋体"/>
      <family val="3"/>
      <charset val="134"/>
    </font>
    <font>
      <sz val="14"/>
      <name val="宋体"/>
      <family val="3"/>
      <charset val="134"/>
    </font>
    <font>
      <sz val="12"/>
      <name val="宋体"/>
      <family val="3"/>
      <charset val="134"/>
    </font>
    <font>
      <sz val="22"/>
      <name val="宋体"/>
      <family val="3"/>
      <charset val="134"/>
    </font>
    <font>
      <b/>
      <sz val="24"/>
      <name val="宋体"/>
      <family val="3"/>
      <charset val="134"/>
    </font>
    <font>
      <sz val="11"/>
      <color indexed="8"/>
      <name val="宋体"/>
      <family val="3"/>
      <charset val="134"/>
    </font>
    <font>
      <sz val="11"/>
      <color indexed="9"/>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b/>
      <sz val="18"/>
      <color indexed="56"/>
      <name val="宋体"/>
      <family val="3"/>
      <charset val="134"/>
    </font>
    <font>
      <sz val="11"/>
      <color indexed="20"/>
      <name val="宋体"/>
      <family val="3"/>
      <charset val="134"/>
    </font>
    <font>
      <sz val="11"/>
      <color theme="1"/>
      <name val="宋体"/>
      <family val="3"/>
      <charset val="134"/>
      <scheme val="minor"/>
    </font>
    <font>
      <sz val="11"/>
      <color theme="1"/>
      <name val="Tahoma"/>
      <family val="2"/>
    </font>
    <font>
      <sz val="11"/>
      <color indexed="17"/>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b/>
      <sz val="16"/>
      <color theme="1"/>
      <name val="宋体"/>
      <family val="3"/>
      <charset val="134"/>
    </font>
    <font>
      <sz val="16"/>
      <color theme="1"/>
      <name val="Times New Roman"/>
      <family val="1"/>
    </font>
    <font>
      <b/>
      <u/>
      <sz val="14"/>
      <name val="宋体"/>
      <family val="3"/>
      <charset val="134"/>
    </font>
    <font>
      <u/>
      <sz val="14"/>
      <name val="宋体"/>
      <family val="3"/>
      <charset val="134"/>
    </font>
    <font>
      <sz val="9"/>
      <name val="Tahoma"/>
      <family val="2"/>
    </font>
    <font>
      <b/>
      <u/>
      <sz val="14"/>
      <name val="Times New Roman"/>
      <family val="1"/>
    </font>
  </fonts>
  <fills count="2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67">
    <xf numFmtId="0" fontId="0" fillId="0" borderId="0"/>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9" fillId="12"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20" fillId="0" borderId="19" applyNumberFormat="0" applyFill="0" applyAlignment="0" applyProtection="0">
      <alignment vertical="center"/>
    </xf>
    <xf numFmtId="0" fontId="21" fillId="0" borderId="20" applyNumberFormat="0" applyFill="0" applyAlignment="0" applyProtection="0">
      <alignment vertical="center"/>
    </xf>
    <xf numFmtId="0" fontId="22" fillId="0" borderId="21" applyNumberFormat="0" applyFill="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3" borderId="0" applyNumberFormat="0" applyBorder="0" applyAlignment="0" applyProtection="0">
      <alignment vertical="center"/>
    </xf>
    <xf numFmtId="0" fontId="8" fillId="0" borderId="0">
      <alignment vertical="center"/>
    </xf>
    <xf numFmtId="0" fontId="15" fillId="0" borderId="0"/>
    <xf numFmtId="0" fontId="25" fillId="0" borderId="0"/>
    <xf numFmtId="0" fontId="25" fillId="0" borderId="0"/>
    <xf numFmtId="0" fontId="25" fillId="0" borderId="0"/>
    <xf numFmtId="0" fontId="25" fillId="0" borderId="0"/>
    <xf numFmtId="0" fontId="15" fillId="0" borderId="0">
      <alignment vertical="center"/>
    </xf>
    <xf numFmtId="0" fontId="25" fillId="0" borderId="0"/>
    <xf numFmtId="0" fontId="25" fillId="0" borderId="0"/>
    <xf numFmtId="0" fontId="15" fillId="0" borderId="0"/>
    <xf numFmtId="0" fontId="15" fillId="0" borderId="0"/>
    <xf numFmtId="0" fontId="15" fillId="0" borderId="0"/>
    <xf numFmtId="0" fontId="25" fillId="0" borderId="0"/>
    <xf numFmtId="0" fontId="25"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6" fillId="0" borderId="0"/>
    <xf numFmtId="0" fontId="18" fillId="0" borderId="0">
      <alignment vertical="center"/>
    </xf>
    <xf numFmtId="0" fontId="26" fillId="0" borderId="0"/>
    <xf numFmtId="0" fontId="27" fillId="4" borderId="0" applyNumberFormat="0" applyBorder="0" applyAlignment="0" applyProtection="0">
      <alignment vertical="center"/>
    </xf>
    <xf numFmtId="0" fontId="28" fillId="0" borderId="22" applyNumberFormat="0" applyFill="0" applyAlignment="0" applyProtection="0">
      <alignment vertical="center"/>
    </xf>
    <xf numFmtId="0" fontId="29" fillId="16" borderId="23" applyNumberFormat="0" applyAlignment="0" applyProtection="0">
      <alignment vertical="center"/>
    </xf>
    <xf numFmtId="0" fontId="30" fillId="17" borderId="24" applyNumberForma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5" applyNumberFormat="0" applyFill="0" applyAlignment="0" applyProtection="0">
      <alignment vertical="center"/>
    </xf>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21" borderId="0" applyNumberFormat="0" applyBorder="0" applyAlignment="0" applyProtection="0">
      <alignment vertical="center"/>
    </xf>
    <xf numFmtId="0" fontId="34" fillId="22" borderId="0" applyNumberFormat="0" applyBorder="0" applyAlignment="0" applyProtection="0">
      <alignment vertical="center"/>
    </xf>
    <xf numFmtId="0" fontId="35" fillId="16" borderId="26" applyNumberFormat="0" applyAlignment="0" applyProtection="0">
      <alignment vertical="center"/>
    </xf>
    <xf numFmtId="0" fontId="36" fillId="7" borderId="23" applyNumberFormat="0" applyAlignment="0" applyProtection="0">
      <alignment vertical="center"/>
    </xf>
    <xf numFmtId="0" fontId="18" fillId="23" borderId="27" applyNumberFormat="0" applyFont="0" applyAlignment="0" applyProtection="0">
      <alignment vertical="center"/>
    </xf>
  </cellStyleXfs>
  <cellXfs count="103">
    <xf numFmtId="0" fontId="0" fillId="0" borderId="0" xfId="0"/>
    <xf numFmtId="0" fontId="1" fillId="0" borderId="0" xfId="0" applyFont="1" applyFill="1" applyAlignment="1" applyProtection="1">
      <alignment horizontal="center"/>
    </xf>
    <xf numFmtId="0" fontId="1" fillId="0" borderId="0" xfId="0" applyFont="1" applyFill="1" applyProtection="1"/>
    <xf numFmtId="0" fontId="1" fillId="0" borderId="0" xfId="0" applyFont="1" applyFill="1" applyAlignment="1" applyProtection="1">
      <alignment horizontal="left"/>
    </xf>
    <xf numFmtId="0" fontId="1" fillId="0" borderId="0" xfId="0" applyFont="1" applyFill="1" applyAlignment="1" applyProtection="1">
      <alignment horizontal="left" vertical="center"/>
    </xf>
    <xf numFmtId="0" fontId="1" fillId="0" borderId="0" xfId="0" applyFont="1" applyFill="1" applyAlignment="1" applyProtection="1">
      <alignment horizontal="center" vertical="center"/>
    </xf>
    <xf numFmtId="0" fontId="1" fillId="0" borderId="0" xfId="0" applyFont="1" applyFill="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4" fillId="0" borderId="1" xfId="38" applyFont="1" applyFill="1" applyBorder="1" applyAlignment="1" applyProtection="1">
      <alignment horizontal="center" vertical="center" wrapText="1"/>
    </xf>
    <xf numFmtId="0" fontId="1" fillId="0" borderId="1" xfId="37" applyFont="1" applyFill="1" applyBorder="1" applyAlignment="1" applyProtection="1">
      <alignment horizontal="center" vertical="center" wrapText="1"/>
    </xf>
    <xf numFmtId="0" fontId="1" fillId="0" borderId="1" xfId="38" applyFont="1" applyFill="1" applyBorder="1" applyAlignment="1" applyProtection="1">
      <alignment horizontal="center" vertical="center" wrapText="1"/>
    </xf>
    <xf numFmtId="0" fontId="1" fillId="0" borderId="1" xfId="37" applyFont="1" applyFill="1" applyBorder="1" applyAlignment="1" applyProtection="1">
      <alignment horizontal="left" vertical="center" wrapText="1"/>
    </xf>
    <xf numFmtId="0" fontId="1" fillId="0" borderId="1" xfId="38" applyFont="1" applyFill="1" applyBorder="1" applyAlignment="1" applyProtection="1">
      <alignment horizontal="left" vertical="center" wrapText="1"/>
    </xf>
    <xf numFmtId="0" fontId="1" fillId="0" borderId="1" xfId="37"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xf>
    <xf numFmtId="0" fontId="1" fillId="0" borderId="1" xfId="0" applyFont="1" applyFill="1" applyBorder="1" applyAlignment="1" applyProtection="1">
      <alignment horizontal="center" vertical="center"/>
    </xf>
    <xf numFmtId="0" fontId="1" fillId="0" borderId="1" xfId="0" applyFont="1" applyFill="1" applyBorder="1" applyProtection="1"/>
    <xf numFmtId="0" fontId="1" fillId="0" borderId="2" xfId="0" applyFont="1" applyFill="1" applyBorder="1" applyAlignment="1" applyProtection="1">
      <alignment horizontal="center" vertical="center"/>
    </xf>
    <xf numFmtId="0" fontId="1" fillId="0" borderId="1" xfId="0" applyFont="1" applyFill="1" applyBorder="1" applyAlignment="1" applyProtection="1">
      <alignment vertical="center"/>
    </xf>
    <xf numFmtId="0" fontId="4" fillId="0" borderId="0" xfId="0" applyFont="1" applyFill="1" applyAlignment="1" applyProtection="1">
      <alignment horizontal="center" vertical="center"/>
    </xf>
    <xf numFmtId="0" fontId="1" fillId="0" borderId="3"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1" fillId="0" borderId="2" xfId="0" applyFont="1" applyFill="1" applyBorder="1" applyAlignment="1" applyProtection="1">
      <alignment wrapText="1"/>
    </xf>
    <xf numFmtId="176" fontId="1" fillId="0" borderId="1" xfId="0" applyNumberFormat="1" applyFont="1" applyFill="1" applyBorder="1" applyAlignment="1" applyProtection="1">
      <alignment horizontal="center" vertical="center" wrapText="1"/>
      <protection locked="0"/>
    </xf>
    <xf numFmtId="177" fontId="1" fillId="0" borderId="1" xfId="37" applyNumberFormat="1"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wrapText="1"/>
    </xf>
    <xf numFmtId="178" fontId="4" fillId="0" borderId="1" xfId="0" applyNumberFormat="1" applyFont="1" applyFill="1" applyBorder="1" applyAlignment="1" applyProtection="1">
      <alignment horizontal="center" vertical="center" wrapText="1"/>
    </xf>
    <xf numFmtId="0" fontId="1" fillId="0" borderId="1" xfId="35" applyFont="1" applyFill="1" applyBorder="1" applyAlignment="1" applyProtection="1">
      <alignment horizontal="center" vertical="center" wrapText="1"/>
    </xf>
    <xf numFmtId="0" fontId="1" fillId="0" borderId="2" xfId="0" applyNumberFormat="1" applyFont="1" applyFill="1" applyBorder="1" applyAlignment="1" applyProtection="1">
      <alignment horizontal="left" vertical="top" wrapText="1"/>
    </xf>
    <xf numFmtId="0" fontId="1" fillId="0" borderId="1" xfId="0" applyNumberFormat="1" applyFont="1" applyFill="1" applyBorder="1" applyAlignment="1" applyProtection="1">
      <alignment vertical="center" wrapText="1"/>
    </xf>
    <xf numFmtId="0" fontId="4" fillId="0" borderId="1" xfId="0" applyFont="1" applyFill="1" applyBorder="1" applyAlignment="1" applyProtection="1">
      <alignment vertical="center"/>
      <protection locked="0"/>
    </xf>
    <xf numFmtId="0" fontId="4" fillId="0" borderId="1" xfId="0" applyFont="1" applyFill="1" applyBorder="1" applyAlignment="1" applyProtection="1">
      <alignment vertical="center"/>
    </xf>
    <xf numFmtId="0" fontId="0" fillId="0" borderId="0" xfId="0" applyAlignment="1" applyProtection="1">
      <alignment wrapText="1"/>
    </xf>
    <xf numFmtId="0" fontId="0" fillId="0" borderId="0" xfId="0" applyProtection="1"/>
    <xf numFmtId="0" fontId="6" fillId="0" borderId="0" xfId="0" applyFont="1" applyBorder="1" applyAlignment="1" applyProtection="1">
      <alignment horizontal="right" vertical="center" wrapText="1"/>
    </xf>
    <xf numFmtId="0" fontId="1" fillId="0" borderId="9" xfId="0" applyFont="1" applyBorder="1" applyAlignment="1" applyProtection="1">
      <alignment horizontal="center" vertical="center"/>
    </xf>
    <xf numFmtId="0" fontId="1" fillId="0" borderId="10" xfId="0"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 xfId="0" applyFont="1" applyBorder="1" applyAlignment="1" applyProtection="1">
      <alignment horizontal="center" vertical="center" wrapText="1"/>
    </xf>
    <xf numFmtId="178" fontId="0" fillId="0" borderId="1" xfId="0" applyNumberFormat="1" applyFont="1" applyBorder="1" applyAlignment="1" applyProtection="1">
      <alignment horizontal="center" vertical="center"/>
    </xf>
    <xf numFmtId="0" fontId="1" fillId="0" borderId="13" xfId="0" applyFont="1" applyBorder="1" applyAlignment="1" applyProtection="1">
      <alignment horizontal="center" vertical="center"/>
    </xf>
    <xf numFmtId="178" fontId="0" fillId="0" borderId="1" xfId="0" applyNumberFormat="1" applyFont="1" applyBorder="1" applyAlignment="1" applyProtection="1">
      <alignment horizontal="center" vertical="center" wrapText="1"/>
    </xf>
    <xf numFmtId="177" fontId="7" fillId="0" borderId="1" xfId="0" applyNumberFormat="1" applyFont="1" applyFill="1" applyBorder="1" applyAlignment="1" applyProtection="1">
      <alignment horizontal="center" vertical="center"/>
    </xf>
    <xf numFmtId="0" fontId="1" fillId="0" borderId="15" xfId="0" applyFont="1" applyBorder="1" applyAlignment="1" applyProtection="1">
      <alignment horizontal="center" vertical="center"/>
    </xf>
    <xf numFmtId="0" fontId="1" fillId="0" borderId="17" xfId="0" applyFont="1" applyBorder="1" applyAlignment="1" applyProtection="1">
      <alignment horizontal="center" vertical="center" wrapText="1"/>
    </xf>
    <xf numFmtId="179" fontId="7" fillId="0" borderId="17" xfId="0" applyNumberFormat="1" applyFont="1" applyFill="1" applyBorder="1" applyAlignment="1" applyProtection="1">
      <alignment horizontal="center" vertical="center"/>
    </xf>
    <xf numFmtId="0" fontId="0" fillId="0" borderId="18" xfId="0" applyBorder="1" applyAlignment="1" applyProtection="1">
      <alignment horizontal="center" vertical="center"/>
    </xf>
    <xf numFmtId="0" fontId="1" fillId="0" borderId="0" xfId="0" applyFont="1" applyBorder="1" applyAlignment="1" applyProtection="1">
      <alignment vertical="center"/>
    </xf>
    <xf numFmtId="0" fontId="1" fillId="0" borderId="0" xfId="0" applyFont="1" applyBorder="1" applyAlignment="1" applyProtection="1">
      <alignment horizontal="left" vertical="center"/>
    </xf>
    <xf numFmtId="177" fontId="0" fillId="0" borderId="0" xfId="0" applyNumberFormat="1" applyFont="1" applyBorder="1" applyAlignment="1" applyProtection="1">
      <alignment horizontal="center" vertical="center"/>
    </xf>
    <xf numFmtId="0" fontId="0" fillId="0" borderId="0" xfId="0" applyBorder="1" applyAlignment="1" applyProtection="1">
      <alignment horizontal="center" vertical="center"/>
    </xf>
    <xf numFmtId="0" fontId="0" fillId="0" borderId="0" xfId="0" applyBorder="1" applyProtection="1"/>
    <xf numFmtId="0" fontId="8" fillId="0" borderId="0" xfId="25" applyProtection="1">
      <alignment vertical="center"/>
    </xf>
    <xf numFmtId="0" fontId="9" fillId="0" borderId="0" xfId="25" applyFont="1" applyAlignment="1" applyProtection="1">
      <alignment horizontal="center" vertical="center"/>
    </xf>
    <xf numFmtId="0" fontId="10" fillId="0" borderId="0" xfId="25" applyFont="1" applyAlignment="1" applyProtection="1">
      <alignment horizontal="justify" vertical="center" indent="2"/>
    </xf>
    <xf numFmtId="0" fontId="11" fillId="0" borderId="0" xfId="25" applyFont="1" applyAlignment="1" applyProtection="1">
      <alignment horizontal="justify" vertical="center" wrapText="1" indent="2"/>
    </xf>
    <xf numFmtId="0" fontId="10" fillId="0" borderId="0" xfId="25" applyFont="1" applyAlignment="1" applyProtection="1">
      <alignment horizontal="justify" vertical="center" wrapText="1" indent="2"/>
    </xf>
    <xf numFmtId="0" fontId="12" fillId="0" borderId="0" xfId="31" applyFont="1" applyFill="1" applyAlignment="1">
      <alignment horizontal="center" vertical="center"/>
    </xf>
    <xf numFmtId="0" fontId="13" fillId="0" borderId="0" xfId="31" applyFont="1" applyFill="1">
      <alignment vertical="center"/>
    </xf>
    <xf numFmtId="0" fontId="12" fillId="0" borderId="0" xfId="31" applyFont="1" applyFill="1">
      <alignment vertical="center"/>
    </xf>
    <xf numFmtId="0" fontId="14" fillId="0" borderId="0" xfId="31" applyFont="1" applyFill="1">
      <alignment vertical="center"/>
    </xf>
    <xf numFmtId="0" fontId="15" fillId="0" borderId="0" xfId="31">
      <alignment vertical="center"/>
    </xf>
    <xf numFmtId="0" fontId="15" fillId="0" borderId="0" xfId="31" applyProtection="1">
      <alignment vertical="center"/>
    </xf>
    <xf numFmtId="0" fontId="15" fillId="0" borderId="0" xfId="31" applyProtection="1">
      <alignment vertical="center"/>
      <protection locked="0"/>
    </xf>
    <xf numFmtId="0" fontId="14" fillId="0" borderId="0" xfId="31" applyFont="1" applyProtection="1">
      <alignment vertical="center"/>
      <protection locked="0"/>
    </xf>
    <xf numFmtId="0" fontId="14" fillId="0" borderId="0" xfId="31" applyFont="1" applyAlignment="1" applyProtection="1">
      <alignment vertical="center"/>
      <protection locked="0"/>
    </xf>
    <xf numFmtId="0" fontId="14" fillId="0" borderId="0" xfId="31" applyFont="1" applyAlignment="1" applyProtection="1">
      <alignment horizontal="center" vertical="center"/>
      <protection locked="0"/>
    </xf>
    <xf numFmtId="0" fontId="16" fillId="0" borderId="0" xfId="31" applyFont="1" applyAlignment="1" applyProtection="1">
      <alignment horizontal="center" vertical="center"/>
    </xf>
    <xf numFmtId="0" fontId="17" fillId="0" borderId="0" xfId="31" applyFont="1" applyAlignment="1" applyProtection="1">
      <alignment horizontal="center" vertical="center"/>
    </xf>
    <xf numFmtId="0" fontId="14" fillId="0" borderId="0" xfId="31" applyFont="1" applyAlignment="1" applyProtection="1">
      <alignment vertical="center" wrapText="1"/>
    </xf>
    <xf numFmtId="0" fontId="14" fillId="0" borderId="0" xfId="31" applyFont="1" applyAlignment="1" applyProtection="1">
      <alignment vertical="center"/>
    </xf>
    <xf numFmtId="0" fontId="5" fillId="0" borderId="0" xfId="0" applyFont="1" applyBorder="1" applyAlignment="1" applyProtection="1">
      <alignment horizontal="center" vertical="center" wrapText="1"/>
    </xf>
    <xf numFmtId="0" fontId="6" fillId="0" borderId="0" xfId="0" applyFont="1" applyBorder="1" applyAlignment="1" applyProtection="1">
      <alignment horizontal="left" vertical="center" wrapText="1"/>
    </xf>
    <xf numFmtId="0" fontId="6" fillId="0" borderId="0" xfId="0" applyFont="1" applyAlignment="1" applyProtection="1">
      <alignment horizontal="left" vertical="center"/>
    </xf>
    <xf numFmtId="0" fontId="1" fillId="0" borderId="14"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4" xfId="0" applyFont="1" applyFill="1" applyBorder="1" applyAlignment="1" applyProtection="1">
      <alignment horizontal="center" vertical="center" wrapText="1"/>
    </xf>
    <xf numFmtId="0" fontId="1" fillId="0" borderId="6"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1" xfId="37"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wrapText="1"/>
    </xf>
    <xf numFmtId="0" fontId="1" fillId="0" borderId="8" xfId="0" applyFont="1" applyFill="1" applyBorder="1" applyAlignment="1" applyProtection="1">
      <alignment horizontal="center" vertical="center" wrapText="1"/>
    </xf>
    <xf numFmtId="0" fontId="1" fillId="0" borderId="2" xfId="0" applyFont="1" applyFill="1" applyBorder="1" applyAlignment="1" applyProtection="1">
      <alignment wrapText="1"/>
    </xf>
    <xf numFmtId="0" fontId="1" fillId="0" borderId="1" xfId="0" applyFont="1" applyFill="1" applyBorder="1" applyAlignment="1" applyProtection="1">
      <alignment horizontal="left"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4" fillId="0" borderId="1" xfId="38"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3" fillId="0" borderId="0" xfId="0" applyFont="1" applyFill="1" applyBorder="1" applyAlignment="1" applyProtection="1">
      <alignment horizontal="center" vertical="center"/>
    </xf>
    <xf numFmtId="0" fontId="1" fillId="0" borderId="1" xfId="37" applyFont="1" applyFill="1" applyBorder="1" applyAlignment="1" applyProtection="1">
      <alignment horizontal="left" vertical="center" wrapText="1"/>
    </xf>
  </cellXfs>
  <cellStyles count="67">
    <cellStyle name="20% - 强调文字颜色 1 2" xfId="1"/>
    <cellStyle name="20% - 强调文字颜色 2 2" xfId="2"/>
    <cellStyle name="20% - 强调文字颜色 3 2" xfId="3"/>
    <cellStyle name="20% - 强调文字颜色 4 2" xfId="4"/>
    <cellStyle name="20% - 强调文字颜色 5 2" xfId="5"/>
    <cellStyle name="20% - 强调文字颜色 6 2" xfId="6"/>
    <cellStyle name="40% - 强调文字颜色 1 2" xfId="7"/>
    <cellStyle name="40% - 强调文字颜色 2 2" xfId="8"/>
    <cellStyle name="40% - 强调文字颜色 3 2" xfId="9"/>
    <cellStyle name="40% - 强调文字颜色 4 2" xfId="10"/>
    <cellStyle name="40% - 强调文字颜色 5 2" xfId="11"/>
    <cellStyle name="40% - 强调文字颜色 6 2" xfId="12"/>
    <cellStyle name="60% - 强调文字颜色 1 2" xfId="13"/>
    <cellStyle name="60% - 强调文字颜色 2 2" xfId="14"/>
    <cellStyle name="60% - 强调文字颜色 3 2" xfId="15"/>
    <cellStyle name="60% - 强调文字颜色 4 2" xfId="16"/>
    <cellStyle name="60% - 强调文字颜色 5 2" xfId="17"/>
    <cellStyle name="60% - 强调文字颜色 6 2" xfId="18"/>
    <cellStyle name="标题 1 2" xfId="19"/>
    <cellStyle name="标题 2 2" xfId="20"/>
    <cellStyle name="标题 3 2" xfId="21"/>
    <cellStyle name="标题 4 2" xfId="22"/>
    <cellStyle name="标题 5" xfId="23"/>
    <cellStyle name="差 2" xfId="24"/>
    <cellStyle name="常规" xfId="0" builtinId="0"/>
    <cellStyle name="常规 10" xfId="25"/>
    <cellStyle name="常规 2" xfId="26"/>
    <cellStyle name="常规 2 2" xfId="27"/>
    <cellStyle name="常规 2 2 2" xfId="28"/>
    <cellStyle name="常规 2 2 2 2" xfId="29"/>
    <cellStyle name="常规 2 2 3" xfId="30"/>
    <cellStyle name="常规 2 2 4" xfId="31"/>
    <cellStyle name="常规 2 3" xfId="32"/>
    <cellStyle name="常规 2 3 2" xfId="33"/>
    <cellStyle name="常规 2 4" xfId="34"/>
    <cellStyle name="常规 3" xfId="35"/>
    <cellStyle name="常规 3 2" xfId="36"/>
    <cellStyle name="常规 4" xfId="37"/>
    <cellStyle name="常规 4 2" xfId="38"/>
    <cellStyle name="常规 5" xfId="39"/>
    <cellStyle name="常规 5 2" xfId="40"/>
    <cellStyle name="常规 6" xfId="41"/>
    <cellStyle name="常规 6 2" xfId="42"/>
    <cellStyle name="常规 7" xfId="43"/>
    <cellStyle name="常规 8" xfId="44"/>
    <cellStyle name="常规 9" xfId="45"/>
    <cellStyle name="好 2" xfId="46"/>
    <cellStyle name="汇总 2" xfId="47"/>
    <cellStyle name="计算 2" xfId="48"/>
    <cellStyle name="检查单元格 2" xfId="49"/>
    <cellStyle name="解释性文本 2" xfId="50"/>
    <cellStyle name="警告文本 2" xfId="51"/>
    <cellStyle name="链接单元格 2" xfId="52"/>
    <cellStyle name="千位分隔 2" xfId="53"/>
    <cellStyle name="千位分隔 2 2" xfId="54"/>
    <cellStyle name="千位分隔 3" xfId="55"/>
    <cellStyle name="千位分隔 3 2" xfId="56"/>
    <cellStyle name="强调文字颜色 1 2" xfId="57"/>
    <cellStyle name="强调文字颜色 2 2" xfId="58"/>
    <cellStyle name="强调文字颜色 3 2" xfId="59"/>
    <cellStyle name="强调文字颜色 4 2" xfId="60"/>
    <cellStyle name="强调文字颜色 5 2" xfId="61"/>
    <cellStyle name="强调文字颜色 6 2" xfId="62"/>
    <cellStyle name="适中 2" xfId="63"/>
    <cellStyle name="输出 2" xfId="64"/>
    <cellStyle name="输入 2" xfId="65"/>
    <cellStyle name="注释 2" xfId="66"/>
  </cellStyles>
  <dxfs count="0"/>
  <tableStyles count="0" defaultTableStyle="TableStyleMedium2" defaultPivotStyle="PivotStyleMedium9"/>
  <colors>
    <mruColors>
      <color rgb="FFFF0000"/>
      <color rgb="FFFFFF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abSelected="1" view="pageBreakPreview" zoomScaleNormal="100" workbookViewId="0">
      <selection activeCell="B14" sqref="B14"/>
    </sheetView>
  </sheetViews>
  <sheetFormatPr defaultColWidth="9" defaultRowHeight="14.25" x14ac:dyDescent="0.2"/>
  <cols>
    <col min="1" max="1" width="1.75" style="69" customWidth="1"/>
    <col min="2" max="5" width="9" style="69"/>
    <col min="6" max="6" width="53.375" style="69" customWidth="1"/>
    <col min="7" max="256" width="9" style="69"/>
    <col min="257" max="257" width="1.75" style="69" customWidth="1"/>
    <col min="258" max="261" width="9" style="69"/>
    <col min="262" max="262" width="46.75" style="69" customWidth="1"/>
    <col min="263" max="512" width="9" style="69"/>
    <col min="513" max="513" width="1.75" style="69" customWidth="1"/>
    <col min="514" max="517" width="9" style="69"/>
    <col min="518" max="518" width="46.75" style="69" customWidth="1"/>
    <col min="519" max="768" width="9" style="69"/>
    <col min="769" max="769" width="1.75" style="69" customWidth="1"/>
    <col min="770" max="773" width="9" style="69"/>
    <col min="774" max="774" width="46.75" style="69" customWidth="1"/>
    <col min="775" max="1024" width="9" style="69"/>
    <col min="1025" max="1025" width="1.75" style="69" customWidth="1"/>
    <col min="1026" max="1029" width="9" style="69"/>
    <col min="1030" max="1030" width="46.75" style="69" customWidth="1"/>
    <col min="1031" max="1280" width="9" style="69"/>
    <col min="1281" max="1281" width="1.75" style="69" customWidth="1"/>
    <col min="1282" max="1285" width="9" style="69"/>
    <col min="1286" max="1286" width="46.75" style="69" customWidth="1"/>
    <col min="1287" max="1536" width="9" style="69"/>
    <col min="1537" max="1537" width="1.75" style="69" customWidth="1"/>
    <col min="1538" max="1541" width="9" style="69"/>
    <col min="1542" max="1542" width="46.75" style="69" customWidth="1"/>
    <col min="1543" max="1792" width="9" style="69"/>
    <col min="1793" max="1793" width="1.75" style="69" customWidth="1"/>
    <col min="1794" max="1797" width="9" style="69"/>
    <col min="1798" max="1798" width="46.75" style="69" customWidth="1"/>
    <col min="1799" max="2048" width="9" style="69"/>
    <col min="2049" max="2049" width="1.75" style="69" customWidth="1"/>
    <col min="2050" max="2053" width="9" style="69"/>
    <col min="2054" max="2054" width="46.75" style="69" customWidth="1"/>
    <col min="2055" max="2304" width="9" style="69"/>
    <col min="2305" max="2305" width="1.75" style="69" customWidth="1"/>
    <col min="2306" max="2309" width="9" style="69"/>
    <col min="2310" max="2310" width="46.75" style="69" customWidth="1"/>
    <col min="2311" max="2560" width="9" style="69"/>
    <col min="2561" max="2561" width="1.75" style="69" customWidth="1"/>
    <col min="2562" max="2565" width="9" style="69"/>
    <col min="2566" max="2566" width="46.75" style="69" customWidth="1"/>
    <col min="2567" max="2816" width="9" style="69"/>
    <col min="2817" max="2817" width="1.75" style="69" customWidth="1"/>
    <col min="2818" max="2821" width="9" style="69"/>
    <col min="2822" max="2822" width="46.75" style="69" customWidth="1"/>
    <col min="2823" max="3072" width="9" style="69"/>
    <col min="3073" max="3073" width="1.75" style="69" customWidth="1"/>
    <col min="3074" max="3077" width="9" style="69"/>
    <col min="3078" max="3078" width="46.75" style="69" customWidth="1"/>
    <col min="3079" max="3328" width="9" style="69"/>
    <col min="3329" max="3329" width="1.75" style="69" customWidth="1"/>
    <col min="3330" max="3333" width="9" style="69"/>
    <col min="3334" max="3334" width="46.75" style="69" customWidth="1"/>
    <col min="3335" max="3584" width="9" style="69"/>
    <col min="3585" max="3585" width="1.75" style="69" customWidth="1"/>
    <col min="3586" max="3589" width="9" style="69"/>
    <col min="3590" max="3590" width="46.75" style="69" customWidth="1"/>
    <col min="3591" max="3840" width="9" style="69"/>
    <col min="3841" max="3841" width="1.75" style="69" customWidth="1"/>
    <col min="3842" max="3845" width="9" style="69"/>
    <col min="3846" max="3846" width="46.75" style="69" customWidth="1"/>
    <col min="3847" max="4096" width="9" style="69"/>
    <col min="4097" max="4097" width="1.75" style="69" customWidth="1"/>
    <col min="4098" max="4101" width="9" style="69"/>
    <col min="4102" max="4102" width="46.75" style="69" customWidth="1"/>
    <col min="4103" max="4352" width="9" style="69"/>
    <col min="4353" max="4353" width="1.75" style="69" customWidth="1"/>
    <col min="4354" max="4357" width="9" style="69"/>
    <col min="4358" max="4358" width="46.75" style="69" customWidth="1"/>
    <col min="4359" max="4608" width="9" style="69"/>
    <col min="4609" max="4609" width="1.75" style="69" customWidth="1"/>
    <col min="4610" max="4613" width="9" style="69"/>
    <col min="4614" max="4614" width="46.75" style="69" customWidth="1"/>
    <col min="4615" max="4864" width="9" style="69"/>
    <col min="4865" max="4865" width="1.75" style="69" customWidth="1"/>
    <col min="4866" max="4869" width="9" style="69"/>
    <col min="4870" max="4870" width="46.75" style="69" customWidth="1"/>
    <col min="4871" max="5120" width="9" style="69"/>
    <col min="5121" max="5121" width="1.75" style="69" customWidth="1"/>
    <col min="5122" max="5125" width="9" style="69"/>
    <col min="5126" max="5126" width="46.75" style="69" customWidth="1"/>
    <col min="5127" max="5376" width="9" style="69"/>
    <col min="5377" max="5377" width="1.75" style="69" customWidth="1"/>
    <col min="5378" max="5381" width="9" style="69"/>
    <col min="5382" max="5382" width="46.75" style="69" customWidth="1"/>
    <col min="5383" max="5632" width="9" style="69"/>
    <col min="5633" max="5633" width="1.75" style="69" customWidth="1"/>
    <col min="5634" max="5637" width="9" style="69"/>
    <col min="5638" max="5638" width="46.75" style="69" customWidth="1"/>
    <col min="5639" max="5888" width="9" style="69"/>
    <col min="5889" max="5889" width="1.75" style="69" customWidth="1"/>
    <col min="5890" max="5893" width="9" style="69"/>
    <col min="5894" max="5894" width="46.75" style="69" customWidth="1"/>
    <col min="5895" max="6144" width="9" style="69"/>
    <col min="6145" max="6145" width="1.75" style="69" customWidth="1"/>
    <col min="6146" max="6149" width="9" style="69"/>
    <col min="6150" max="6150" width="46.75" style="69" customWidth="1"/>
    <col min="6151" max="6400" width="9" style="69"/>
    <col min="6401" max="6401" width="1.75" style="69" customWidth="1"/>
    <col min="6402" max="6405" width="9" style="69"/>
    <col min="6406" max="6406" width="46.75" style="69" customWidth="1"/>
    <col min="6407" max="6656" width="9" style="69"/>
    <col min="6657" max="6657" width="1.75" style="69" customWidth="1"/>
    <col min="6658" max="6661" width="9" style="69"/>
    <col min="6662" max="6662" width="46.75" style="69" customWidth="1"/>
    <col min="6663" max="6912" width="9" style="69"/>
    <col min="6913" max="6913" width="1.75" style="69" customWidth="1"/>
    <col min="6914" max="6917" width="9" style="69"/>
    <col min="6918" max="6918" width="46.75" style="69" customWidth="1"/>
    <col min="6919" max="7168" width="9" style="69"/>
    <col min="7169" max="7169" width="1.75" style="69" customWidth="1"/>
    <col min="7170" max="7173" width="9" style="69"/>
    <col min="7174" max="7174" width="46.75" style="69" customWidth="1"/>
    <col min="7175" max="7424" width="9" style="69"/>
    <col min="7425" max="7425" width="1.75" style="69" customWidth="1"/>
    <col min="7426" max="7429" width="9" style="69"/>
    <col min="7430" max="7430" width="46.75" style="69" customWidth="1"/>
    <col min="7431" max="7680" width="9" style="69"/>
    <col min="7681" max="7681" width="1.75" style="69" customWidth="1"/>
    <col min="7682" max="7685" width="9" style="69"/>
    <col min="7686" max="7686" width="46.75" style="69" customWidth="1"/>
    <col min="7687" max="7936" width="9" style="69"/>
    <col min="7937" max="7937" width="1.75" style="69" customWidth="1"/>
    <col min="7938" max="7941" width="9" style="69"/>
    <col min="7942" max="7942" width="46.75" style="69" customWidth="1"/>
    <col min="7943" max="8192" width="9" style="69"/>
    <col min="8193" max="8193" width="1.75" style="69" customWidth="1"/>
    <col min="8194" max="8197" width="9" style="69"/>
    <col min="8198" max="8198" width="46.75" style="69" customWidth="1"/>
    <col min="8199" max="8448" width="9" style="69"/>
    <col min="8449" max="8449" width="1.75" style="69" customWidth="1"/>
    <col min="8450" max="8453" width="9" style="69"/>
    <col min="8454" max="8454" width="46.75" style="69" customWidth="1"/>
    <col min="8455" max="8704" width="9" style="69"/>
    <col min="8705" max="8705" width="1.75" style="69" customWidth="1"/>
    <col min="8706" max="8709" width="9" style="69"/>
    <col min="8710" max="8710" width="46.75" style="69" customWidth="1"/>
    <col min="8711" max="8960" width="9" style="69"/>
    <col min="8961" max="8961" width="1.75" style="69" customWidth="1"/>
    <col min="8962" max="8965" width="9" style="69"/>
    <col min="8966" max="8966" width="46.75" style="69" customWidth="1"/>
    <col min="8967" max="9216" width="9" style="69"/>
    <col min="9217" max="9217" width="1.75" style="69" customWidth="1"/>
    <col min="9218" max="9221" width="9" style="69"/>
    <col min="9222" max="9222" width="46.75" style="69" customWidth="1"/>
    <col min="9223" max="9472" width="9" style="69"/>
    <col min="9473" max="9473" width="1.75" style="69" customWidth="1"/>
    <col min="9474" max="9477" width="9" style="69"/>
    <col min="9478" max="9478" width="46.75" style="69" customWidth="1"/>
    <col min="9479" max="9728" width="9" style="69"/>
    <col min="9729" max="9729" width="1.75" style="69" customWidth="1"/>
    <col min="9730" max="9733" width="9" style="69"/>
    <col min="9734" max="9734" width="46.75" style="69" customWidth="1"/>
    <col min="9735" max="9984" width="9" style="69"/>
    <col min="9985" max="9985" width="1.75" style="69" customWidth="1"/>
    <col min="9986" max="9989" width="9" style="69"/>
    <col min="9990" max="9990" width="46.75" style="69" customWidth="1"/>
    <col min="9991" max="10240" width="9" style="69"/>
    <col min="10241" max="10241" width="1.75" style="69" customWidth="1"/>
    <col min="10242" max="10245" width="9" style="69"/>
    <col min="10246" max="10246" width="46.75" style="69" customWidth="1"/>
    <col min="10247" max="10496" width="9" style="69"/>
    <col min="10497" max="10497" width="1.75" style="69" customWidth="1"/>
    <col min="10498" max="10501" width="9" style="69"/>
    <col min="10502" max="10502" width="46.75" style="69" customWidth="1"/>
    <col min="10503" max="10752" width="9" style="69"/>
    <col min="10753" max="10753" width="1.75" style="69" customWidth="1"/>
    <col min="10754" max="10757" width="9" style="69"/>
    <col min="10758" max="10758" width="46.75" style="69" customWidth="1"/>
    <col min="10759" max="11008" width="9" style="69"/>
    <col min="11009" max="11009" width="1.75" style="69" customWidth="1"/>
    <col min="11010" max="11013" width="9" style="69"/>
    <col min="11014" max="11014" width="46.75" style="69" customWidth="1"/>
    <col min="11015" max="11264" width="9" style="69"/>
    <col min="11265" max="11265" width="1.75" style="69" customWidth="1"/>
    <col min="11266" max="11269" width="9" style="69"/>
    <col min="11270" max="11270" width="46.75" style="69" customWidth="1"/>
    <col min="11271" max="11520" width="9" style="69"/>
    <col min="11521" max="11521" width="1.75" style="69" customWidth="1"/>
    <col min="11522" max="11525" width="9" style="69"/>
    <col min="11526" max="11526" width="46.75" style="69" customWidth="1"/>
    <col min="11527" max="11776" width="9" style="69"/>
    <col min="11777" max="11777" width="1.75" style="69" customWidth="1"/>
    <col min="11778" max="11781" width="9" style="69"/>
    <col min="11782" max="11782" width="46.75" style="69" customWidth="1"/>
    <col min="11783" max="12032" width="9" style="69"/>
    <col min="12033" max="12033" width="1.75" style="69" customWidth="1"/>
    <col min="12034" max="12037" width="9" style="69"/>
    <col min="12038" max="12038" width="46.75" style="69" customWidth="1"/>
    <col min="12039" max="12288" width="9" style="69"/>
    <col min="12289" max="12289" width="1.75" style="69" customWidth="1"/>
    <col min="12290" max="12293" width="9" style="69"/>
    <col min="12294" max="12294" width="46.75" style="69" customWidth="1"/>
    <col min="12295" max="12544" width="9" style="69"/>
    <col min="12545" max="12545" width="1.75" style="69" customWidth="1"/>
    <col min="12546" max="12549" width="9" style="69"/>
    <col min="12550" max="12550" width="46.75" style="69" customWidth="1"/>
    <col min="12551" max="12800" width="9" style="69"/>
    <col min="12801" max="12801" width="1.75" style="69" customWidth="1"/>
    <col min="12802" max="12805" width="9" style="69"/>
    <col min="12806" max="12806" width="46.75" style="69" customWidth="1"/>
    <col min="12807" max="13056" width="9" style="69"/>
    <col min="13057" max="13057" width="1.75" style="69" customWidth="1"/>
    <col min="13058" max="13061" width="9" style="69"/>
    <col min="13062" max="13062" width="46.75" style="69" customWidth="1"/>
    <col min="13063" max="13312" width="9" style="69"/>
    <col min="13313" max="13313" width="1.75" style="69" customWidth="1"/>
    <col min="13314" max="13317" width="9" style="69"/>
    <col min="13318" max="13318" width="46.75" style="69" customWidth="1"/>
    <col min="13319" max="13568" width="9" style="69"/>
    <col min="13569" max="13569" width="1.75" style="69" customWidth="1"/>
    <col min="13570" max="13573" width="9" style="69"/>
    <col min="13574" max="13574" width="46.75" style="69" customWidth="1"/>
    <col min="13575" max="13824" width="9" style="69"/>
    <col min="13825" max="13825" width="1.75" style="69" customWidth="1"/>
    <col min="13826" max="13829" width="9" style="69"/>
    <col min="13830" max="13830" width="46.75" style="69" customWidth="1"/>
    <col min="13831" max="14080" width="9" style="69"/>
    <col min="14081" max="14081" width="1.75" style="69" customWidth="1"/>
    <col min="14082" max="14085" width="9" style="69"/>
    <col min="14086" max="14086" width="46.75" style="69" customWidth="1"/>
    <col min="14087" max="14336" width="9" style="69"/>
    <col min="14337" max="14337" width="1.75" style="69" customWidth="1"/>
    <col min="14338" max="14341" width="9" style="69"/>
    <col min="14342" max="14342" width="46.75" style="69" customWidth="1"/>
    <col min="14343" max="14592" width="9" style="69"/>
    <col min="14593" max="14593" width="1.75" style="69" customWidth="1"/>
    <col min="14594" max="14597" width="9" style="69"/>
    <col min="14598" max="14598" width="46.75" style="69" customWidth="1"/>
    <col min="14599" max="14848" width="9" style="69"/>
    <col min="14849" max="14849" width="1.75" style="69" customWidth="1"/>
    <col min="14850" max="14853" width="9" style="69"/>
    <col min="14854" max="14854" width="46.75" style="69" customWidth="1"/>
    <col min="14855" max="15104" width="9" style="69"/>
    <col min="15105" max="15105" width="1.75" style="69" customWidth="1"/>
    <col min="15106" max="15109" width="9" style="69"/>
    <col min="15110" max="15110" width="46.75" style="69" customWidth="1"/>
    <col min="15111" max="15360" width="9" style="69"/>
    <col min="15361" max="15361" width="1.75" style="69" customWidth="1"/>
    <col min="15362" max="15365" width="9" style="69"/>
    <col min="15366" max="15366" width="46.75" style="69" customWidth="1"/>
    <col min="15367" max="15616" width="9" style="69"/>
    <col min="15617" max="15617" width="1.75" style="69" customWidth="1"/>
    <col min="15618" max="15621" width="9" style="69"/>
    <col min="15622" max="15622" width="46.75" style="69" customWidth="1"/>
    <col min="15623" max="15872" width="9" style="69"/>
    <col min="15873" max="15873" width="1.75" style="69" customWidth="1"/>
    <col min="15874" max="15877" width="9" style="69"/>
    <col min="15878" max="15878" width="46.75" style="69" customWidth="1"/>
    <col min="15879" max="16128" width="9" style="69"/>
    <col min="16129" max="16129" width="1.75" style="69" customWidth="1"/>
    <col min="16130" max="16133" width="9" style="69"/>
    <col min="16134" max="16134" width="46.75" style="69" customWidth="1"/>
    <col min="16135" max="16384" width="9" style="69"/>
  </cols>
  <sheetData>
    <row r="1" spans="1:6" s="65" customFormat="1" x14ac:dyDescent="0.2">
      <c r="A1" s="70"/>
      <c r="B1" s="70"/>
      <c r="C1" s="70"/>
      <c r="D1" s="70"/>
      <c r="E1" s="70"/>
      <c r="F1" s="70"/>
    </row>
    <row r="2" spans="1:6" s="66" customFormat="1" ht="33.75" x14ac:dyDescent="0.2">
      <c r="A2" s="75" t="s">
        <v>0</v>
      </c>
      <c r="B2" s="75"/>
      <c r="C2" s="75"/>
      <c r="D2" s="75"/>
      <c r="E2" s="75"/>
      <c r="F2" s="75"/>
    </row>
    <row r="3" spans="1:6" s="66" customFormat="1" ht="33.75" x14ac:dyDescent="0.2">
      <c r="A3" s="75"/>
      <c r="B3" s="75"/>
      <c r="C3" s="75"/>
      <c r="D3" s="75"/>
      <c r="E3" s="75"/>
      <c r="F3" s="75"/>
    </row>
    <row r="4" spans="1:6" s="66" customFormat="1" ht="33.75" x14ac:dyDescent="0.2">
      <c r="A4" s="76" t="s">
        <v>1</v>
      </c>
      <c r="B4" s="76"/>
      <c r="C4" s="76"/>
      <c r="D4" s="76"/>
      <c r="E4" s="76"/>
      <c r="F4" s="76"/>
    </row>
    <row r="5" spans="1:6" s="67" customFormat="1" ht="27" customHeight="1" x14ac:dyDescent="0.2">
      <c r="A5" s="71"/>
      <c r="B5" s="71"/>
      <c r="C5" s="71"/>
      <c r="D5" s="71"/>
      <c r="E5" s="71"/>
      <c r="F5" s="71"/>
    </row>
    <row r="6" spans="1:6" s="67" customFormat="1" ht="27" customHeight="1" x14ac:dyDescent="0.2">
      <c r="A6" s="71"/>
      <c r="B6" s="71"/>
      <c r="C6" s="71"/>
      <c r="D6" s="71"/>
      <c r="E6" s="71"/>
      <c r="F6" s="71"/>
    </row>
    <row r="7" spans="1:6" s="67" customFormat="1" ht="27" customHeight="1" x14ac:dyDescent="0.2">
      <c r="A7" s="71"/>
      <c r="B7" s="71"/>
      <c r="C7" s="71"/>
      <c r="D7" s="71"/>
      <c r="E7" s="71"/>
      <c r="F7" s="71"/>
    </row>
    <row r="8" spans="1:6" s="68" customFormat="1" ht="32.1" customHeight="1" x14ac:dyDescent="0.2">
      <c r="A8" s="72"/>
      <c r="B8" s="73" t="s">
        <v>516</v>
      </c>
      <c r="C8" s="73"/>
      <c r="D8" s="73"/>
      <c r="E8" s="73"/>
      <c r="F8" s="73"/>
    </row>
    <row r="9" spans="1:6" s="68" customFormat="1" ht="51.95" customHeight="1" x14ac:dyDescent="0.2">
      <c r="A9" s="72"/>
      <c r="B9" s="77" t="s">
        <v>2</v>
      </c>
      <c r="C9" s="77"/>
      <c r="D9" s="77"/>
      <c r="E9" s="77"/>
      <c r="F9" s="77"/>
    </row>
    <row r="10" spans="1:6" s="68" customFormat="1" ht="32.1" customHeight="1" x14ac:dyDescent="0.2">
      <c r="A10" s="72"/>
      <c r="B10" s="78" t="s">
        <v>3</v>
      </c>
      <c r="C10" s="78"/>
      <c r="D10" s="78"/>
      <c r="E10" s="78"/>
      <c r="F10" s="78"/>
    </row>
    <row r="11" spans="1:6" s="68" customFormat="1" ht="32.1" customHeight="1" x14ac:dyDescent="0.2">
      <c r="A11" s="72"/>
      <c r="B11" s="78" t="s">
        <v>4</v>
      </c>
      <c r="C11" s="78"/>
      <c r="D11" s="78"/>
      <c r="E11" s="78"/>
      <c r="F11" s="78"/>
    </row>
    <row r="12" spans="1:6" s="68" customFormat="1" ht="36" customHeight="1" x14ac:dyDescent="0.2">
      <c r="A12" s="72"/>
      <c r="B12" s="74"/>
      <c r="C12" s="74"/>
      <c r="D12" s="74"/>
      <c r="E12" s="74"/>
      <c r="F12" s="74"/>
    </row>
    <row r="13" spans="1:6" s="68" customFormat="1" ht="36" customHeight="1" x14ac:dyDescent="0.2">
      <c r="A13" s="72"/>
      <c r="B13" s="72"/>
      <c r="C13" s="72"/>
      <c r="D13" s="72"/>
      <c r="E13" s="72"/>
      <c r="F13" s="72"/>
    </row>
    <row r="14" spans="1:6" s="68" customFormat="1" ht="32.1" customHeight="1" x14ac:dyDescent="0.2">
      <c r="A14" s="72"/>
      <c r="B14" s="73" t="s">
        <v>5</v>
      </c>
      <c r="C14" s="73"/>
      <c r="D14" s="73"/>
      <c r="E14" s="73"/>
      <c r="F14" s="72"/>
    </row>
    <row r="15" spans="1:6" s="68" customFormat="1" ht="32.1" customHeight="1" x14ac:dyDescent="0.2">
      <c r="A15" s="72"/>
      <c r="B15" s="73" t="s">
        <v>6</v>
      </c>
      <c r="C15" s="73"/>
      <c r="D15" s="73"/>
      <c r="E15" s="73"/>
      <c r="F15" s="72"/>
    </row>
    <row r="16" spans="1:6" s="68" customFormat="1" ht="32.1" customHeight="1" x14ac:dyDescent="0.2">
      <c r="A16" s="72"/>
      <c r="B16" s="73" t="s">
        <v>7</v>
      </c>
      <c r="C16" s="73"/>
      <c r="D16" s="73"/>
      <c r="E16" s="73"/>
      <c r="F16" s="72"/>
    </row>
  </sheetData>
  <sheetProtection password="CF2A" sheet="1" objects="1" scenarios="1" selectLockedCells="1"/>
  <mergeCells count="6">
    <mergeCell ref="B12:F12"/>
    <mergeCell ref="A2:F3"/>
    <mergeCell ref="A4:F4"/>
    <mergeCell ref="B9:F9"/>
    <mergeCell ref="B10:F10"/>
    <mergeCell ref="B11:F11"/>
  </mergeCells>
  <phoneticPr fontId="41" type="noConversion"/>
  <printOptions horizontalCentered="1"/>
  <pageMargins left="0.511811023622047" right="0.511811023622047" top="0.59055118110236204" bottom="0.59055118110236204" header="0.511811023622047" footer="0.511811023622047"/>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12"/>
  <sheetViews>
    <sheetView view="pageBreakPreview" zoomScaleNormal="100" workbookViewId="0">
      <selection activeCell="E8" sqref="E8"/>
    </sheetView>
  </sheetViews>
  <sheetFormatPr defaultColWidth="9" defaultRowHeight="13.5" x14ac:dyDescent="0.2"/>
  <cols>
    <col min="1" max="1" width="83.875" style="60" customWidth="1"/>
    <col min="2" max="16384" width="9" style="60"/>
  </cols>
  <sheetData>
    <row r="3" spans="1:1" ht="39.950000000000003" customHeight="1" x14ac:dyDescent="0.2">
      <c r="A3" s="61" t="s">
        <v>8</v>
      </c>
    </row>
    <row r="4" spans="1:1" ht="27" customHeight="1" x14ac:dyDescent="0.2">
      <c r="A4" s="62" t="s">
        <v>9</v>
      </c>
    </row>
    <row r="5" spans="1:1" ht="45" customHeight="1" x14ac:dyDescent="0.2">
      <c r="A5" s="63" t="s">
        <v>10</v>
      </c>
    </row>
    <row r="6" spans="1:1" ht="69" customHeight="1" x14ac:dyDescent="0.2">
      <c r="A6" s="63" t="s">
        <v>11</v>
      </c>
    </row>
    <row r="7" spans="1:1" ht="102" customHeight="1" x14ac:dyDescent="0.2">
      <c r="A7" s="63" t="s">
        <v>12</v>
      </c>
    </row>
    <row r="8" spans="1:1" ht="30" customHeight="1" x14ac:dyDescent="0.2">
      <c r="A8" s="64" t="s">
        <v>13</v>
      </c>
    </row>
    <row r="9" spans="1:1" ht="66" customHeight="1" x14ac:dyDescent="0.2">
      <c r="A9" s="63" t="s">
        <v>14</v>
      </c>
    </row>
    <row r="10" spans="1:1" ht="105" customHeight="1" x14ac:dyDescent="0.2">
      <c r="A10" s="63" t="s">
        <v>15</v>
      </c>
    </row>
    <row r="11" spans="1:1" ht="89.1" customHeight="1" x14ac:dyDescent="0.2">
      <c r="A11" s="63" t="s">
        <v>16</v>
      </c>
    </row>
    <row r="12" spans="1:1" ht="61.5" x14ac:dyDescent="0.2">
      <c r="A12" s="63" t="s">
        <v>17</v>
      </c>
    </row>
  </sheetData>
  <sheetProtection password="CF2A" sheet="1" objects="1" scenarios="1" selectLockedCells="1"/>
  <phoneticPr fontId="41" type="noConversion"/>
  <printOptions horizontalCentered="1"/>
  <pageMargins left="0.59055118110236204" right="0.59055118110236204" top="0.59055118110236204" bottom="0.78740157480314998" header="0.511811023622047" footer="0.78740157480314998"/>
  <pageSetup paperSize="9" orientation="portrait" r:id="rId1"/>
  <headerFooter>
    <oddFooter>&amp;L&amp;"宋体,常规"投标人企业数字证书电子签章：&amp;R&amp;"宋体,常规"法定代表人或其委托代理人数字证书电子签章：</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4"/>
  <sheetViews>
    <sheetView view="pageBreakPreview" zoomScaleNormal="120" workbookViewId="0">
      <selection sqref="A1:D1"/>
    </sheetView>
  </sheetViews>
  <sheetFormatPr defaultColWidth="9" defaultRowHeight="14.25" x14ac:dyDescent="0.2"/>
  <cols>
    <col min="1" max="1" width="5.25" style="39" customWidth="1"/>
    <col min="2" max="2" width="23.375" style="39" customWidth="1"/>
    <col min="3" max="3" width="38.5" style="39" customWidth="1"/>
    <col min="4" max="4" width="13.625" style="39" customWidth="1"/>
    <col min="5" max="16384" width="9" style="39"/>
  </cols>
  <sheetData>
    <row r="1" spans="1:4" ht="48.95" customHeight="1" x14ac:dyDescent="0.2">
      <c r="A1" s="79" t="s">
        <v>18</v>
      </c>
      <c r="B1" s="79"/>
      <c r="C1" s="79"/>
      <c r="D1" s="79"/>
    </row>
    <row r="2" spans="1:4" ht="48.95" customHeight="1" x14ac:dyDescent="0.2">
      <c r="A2" s="80" t="s">
        <v>19</v>
      </c>
      <c r="B2" s="80"/>
      <c r="C2" s="80"/>
      <c r="D2" s="40" t="s">
        <v>20</v>
      </c>
    </row>
    <row r="3" spans="1:4" ht="35.1" customHeight="1" x14ac:dyDescent="0.2">
      <c r="A3" s="41" t="s">
        <v>21</v>
      </c>
      <c r="B3" s="42" t="s">
        <v>22</v>
      </c>
      <c r="C3" s="43" t="s">
        <v>23</v>
      </c>
      <c r="D3" s="44" t="s">
        <v>24</v>
      </c>
    </row>
    <row r="4" spans="1:4" ht="52.5" customHeight="1" x14ac:dyDescent="0.2">
      <c r="A4" s="45">
        <v>1</v>
      </c>
      <c r="B4" s="46" t="str">
        <f>'竣（交）工检测'!A1</f>
        <v>松山湖科学城至光明科学城通道（东莞段）二期工程-竣（交）工验收检测</v>
      </c>
      <c r="C4" s="47">
        <f>'竣（交）工检测'!I217</f>
        <v>0</v>
      </c>
      <c r="D4" s="48"/>
    </row>
    <row r="5" spans="1:4" s="38" customFormat="1" ht="52.5" customHeight="1" x14ac:dyDescent="0.2">
      <c r="A5" s="45">
        <v>2</v>
      </c>
      <c r="B5" s="46" t="str">
        <f>业主专项验收!A1</f>
        <v>松山湖科学城至光明科学城通道（东莞段）二期工程-专项验收检测</v>
      </c>
      <c r="C5" s="49">
        <f>业主专项验收!I72</f>
        <v>0</v>
      </c>
      <c r="D5" s="48"/>
    </row>
    <row r="6" spans="1:4" s="38" customFormat="1" ht="52.5" customHeight="1" x14ac:dyDescent="0.2">
      <c r="A6" s="82">
        <v>3</v>
      </c>
      <c r="B6" s="46" t="s">
        <v>25</v>
      </c>
      <c r="C6" s="50">
        <f>SUM(C4:C5)</f>
        <v>0</v>
      </c>
      <c r="D6" s="51"/>
    </row>
    <row r="7" spans="1:4" ht="52.5" customHeight="1" x14ac:dyDescent="0.2">
      <c r="A7" s="83"/>
      <c r="B7" s="52" t="s">
        <v>515</v>
      </c>
      <c r="C7" s="53" t="str">
        <f>TEXT(C6,"[DBNum2][$-804]G/通用格式")&amp;"元整"</f>
        <v>零元整</v>
      </c>
      <c r="D7" s="54"/>
    </row>
    <row r="8" spans="1:4" ht="52.5" customHeight="1" x14ac:dyDescent="0.2">
      <c r="A8" s="55"/>
      <c r="B8" s="56"/>
      <c r="C8" s="57"/>
      <c r="D8" s="58"/>
    </row>
    <row r="10" spans="1:4" ht="30" customHeight="1" x14ac:dyDescent="0.2">
      <c r="A10" s="81" t="s">
        <v>26</v>
      </c>
      <c r="B10" s="81"/>
      <c r="C10" s="81"/>
      <c r="D10" s="81"/>
    </row>
    <row r="14" spans="1:4" x14ac:dyDescent="0.2">
      <c r="D14" s="59"/>
    </row>
  </sheetData>
  <sheetProtection password="CF2A" sheet="1" objects="1" scenarios="1" selectLockedCells="1"/>
  <mergeCells count="4">
    <mergeCell ref="A1:D1"/>
    <mergeCell ref="A2:C2"/>
    <mergeCell ref="A10:D10"/>
    <mergeCell ref="A6:A7"/>
  </mergeCells>
  <phoneticPr fontId="41" type="noConversion"/>
  <printOptions horizontalCentered="1"/>
  <pageMargins left="0.78740157480314998" right="0.78740157480314998" top="0.98425196850393704" bottom="0.98425196850393704" header="0.31496062992126" footer="0.31496062992126"/>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217"/>
  <sheetViews>
    <sheetView view="pageBreakPreview" topLeftCell="A205" zoomScale="85" zoomScaleNormal="85" workbookViewId="0">
      <selection activeCell="H16" sqref="H16"/>
    </sheetView>
  </sheetViews>
  <sheetFormatPr defaultColWidth="17.75" defaultRowHeight="13.5" x14ac:dyDescent="0.15"/>
  <cols>
    <col min="1" max="1" width="7" style="1" customWidth="1"/>
    <col min="2" max="2" width="18.25" style="2" customWidth="1"/>
    <col min="3" max="3" width="12.375" style="2" customWidth="1"/>
    <col min="4" max="4" width="66.625" style="3" hidden="1" customWidth="1"/>
    <col min="5" max="5" width="40.75" style="4" hidden="1" customWidth="1"/>
    <col min="6" max="6" width="15" style="2" customWidth="1"/>
    <col min="7" max="7" width="16.75" style="2" customWidth="1"/>
    <col min="8" max="8" width="14.5" style="2" customWidth="1"/>
    <col min="9" max="9" width="11.875" style="2" customWidth="1"/>
    <col min="10" max="10" width="17.875" style="2" hidden="1" customWidth="1"/>
    <col min="11" max="11" width="25.25" style="5" hidden="1" customWidth="1"/>
    <col min="12" max="12" width="39" style="6" hidden="1" customWidth="1"/>
    <col min="13" max="13" width="8.625" style="2" customWidth="1"/>
    <col min="14" max="14" width="17.625" style="2" customWidth="1"/>
    <col min="15" max="15" width="16.25" style="2" hidden="1" customWidth="1"/>
    <col min="16" max="32" width="8.625" style="2" customWidth="1"/>
    <col min="33" max="16384" width="17.75" style="2"/>
  </cols>
  <sheetData>
    <row r="1" spans="1:15" ht="56.1" customHeight="1" x14ac:dyDescent="0.15">
      <c r="A1" s="97" t="s">
        <v>27</v>
      </c>
      <c r="B1" s="98"/>
      <c r="C1" s="98"/>
      <c r="D1" s="99"/>
      <c r="E1" s="100"/>
      <c r="F1" s="98"/>
      <c r="G1" s="101"/>
      <c r="H1" s="98"/>
      <c r="I1" s="98"/>
      <c r="J1" s="98"/>
    </row>
    <row r="2" spans="1:15" ht="27.95" customHeight="1" x14ac:dyDescent="0.15">
      <c r="A2" s="7" t="s">
        <v>21</v>
      </c>
      <c r="B2" s="7" t="s">
        <v>28</v>
      </c>
      <c r="C2" s="7" t="s">
        <v>29</v>
      </c>
      <c r="D2" s="7" t="s">
        <v>30</v>
      </c>
      <c r="E2" s="7" t="s">
        <v>31</v>
      </c>
      <c r="F2" s="7" t="s">
        <v>32</v>
      </c>
      <c r="G2" s="7" t="s">
        <v>33</v>
      </c>
      <c r="H2" s="7" t="s">
        <v>34</v>
      </c>
      <c r="I2" s="7" t="s">
        <v>23</v>
      </c>
      <c r="J2" s="20" t="s">
        <v>24</v>
      </c>
      <c r="K2" s="20" t="s">
        <v>35</v>
      </c>
      <c r="L2" s="7" t="s">
        <v>36</v>
      </c>
      <c r="N2" s="23" t="s">
        <v>37</v>
      </c>
      <c r="O2" s="23"/>
    </row>
    <row r="3" spans="1:15" ht="30.95" customHeight="1" x14ac:dyDescent="0.15">
      <c r="A3" s="9" t="s">
        <v>38</v>
      </c>
      <c r="B3" s="96" t="s">
        <v>39</v>
      </c>
      <c r="C3" s="96"/>
      <c r="D3" s="8"/>
      <c r="E3" s="8"/>
      <c r="F3" s="10"/>
      <c r="G3" s="7"/>
      <c r="H3" s="7"/>
      <c r="I3" s="7"/>
      <c r="J3" s="21"/>
      <c r="K3" s="22"/>
      <c r="L3" s="7"/>
      <c r="N3" s="23"/>
      <c r="O3" s="23"/>
    </row>
    <row r="4" spans="1:15" ht="35.1" customHeight="1" x14ac:dyDescent="0.15">
      <c r="A4" s="11">
        <v>1</v>
      </c>
      <c r="B4" s="7" t="s">
        <v>40</v>
      </c>
      <c r="C4" s="7" t="s">
        <v>41</v>
      </c>
      <c r="D4" s="7" t="s">
        <v>42</v>
      </c>
      <c r="E4" s="8" t="s">
        <v>43</v>
      </c>
      <c r="F4" s="7" t="s">
        <v>44</v>
      </c>
      <c r="G4" s="7">
        <v>10</v>
      </c>
      <c r="H4" s="17"/>
      <c r="I4" s="7">
        <f>ROUND(G4*H4,0)</f>
        <v>0</v>
      </c>
      <c r="J4" s="7" t="s">
        <v>45</v>
      </c>
      <c r="K4" s="22"/>
      <c r="L4" s="7"/>
      <c r="M4" s="24"/>
      <c r="N4" s="7">
        <f>O4*50%</f>
        <v>40</v>
      </c>
      <c r="O4" s="7">
        <v>80</v>
      </c>
    </row>
    <row r="5" spans="1:15" ht="33" customHeight="1" x14ac:dyDescent="0.15">
      <c r="A5" s="11">
        <v>2</v>
      </c>
      <c r="B5" s="10" t="s">
        <v>46</v>
      </c>
      <c r="C5" s="10" t="s">
        <v>47</v>
      </c>
      <c r="D5" s="7" t="s">
        <v>48</v>
      </c>
      <c r="E5" s="8" t="s">
        <v>49</v>
      </c>
      <c r="F5" s="7" t="s">
        <v>44</v>
      </c>
      <c r="G5" s="7">
        <v>240</v>
      </c>
      <c r="H5" s="17"/>
      <c r="I5" s="7">
        <f t="shared" ref="I5:I68" si="0">ROUND(G5*H5,0)</f>
        <v>0</v>
      </c>
      <c r="J5" s="33" t="s">
        <v>50</v>
      </c>
      <c r="K5" s="26" t="s">
        <v>51</v>
      </c>
      <c r="L5" s="7" t="s">
        <v>52</v>
      </c>
      <c r="N5" s="7">
        <f t="shared" ref="N5:N21" si="1">O5*50%</f>
        <v>15</v>
      </c>
      <c r="O5" s="7">
        <v>30</v>
      </c>
    </row>
    <row r="6" spans="1:15" ht="33" customHeight="1" x14ac:dyDescent="0.15">
      <c r="A6" s="11">
        <v>3</v>
      </c>
      <c r="B6" s="10" t="s">
        <v>53</v>
      </c>
      <c r="C6" s="10" t="s">
        <v>54</v>
      </c>
      <c r="D6" s="88" t="s">
        <v>55</v>
      </c>
      <c r="E6" s="93" t="s">
        <v>56</v>
      </c>
      <c r="F6" s="7" t="s">
        <v>57</v>
      </c>
      <c r="G6" s="7">
        <v>20</v>
      </c>
      <c r="H6" s="17"/>
      <c r="I6" s="7">
        <f t="shared" si="0"/>
        <v>0</v>
      </c>
      <c r="J6" s="7" t="s">
        <v>58</v>
      </c>
      <c r="K6" s="22"/>
      <c r="L6" s="7"/>
      <c r="M6" s="24"/>
      <c r="N6" s="7">
        <f t="shared" si="1"/>
        <v>30</v>
      </c>
      <c r="O6" s="7">
        <v>60</v>
      </c>
    </row>
    <row r="7" spans="1:15" ht="30" customHeight="1" x14ac:dyDescent="0.15">
      <c r="A7" s="11">
        <v>4</v>
      </c>
      <c r="B7" s="10" t="s">
        <v>59</v>
      </c>
      <c r="C7" s="10" t="s">
        <v>60</v>
      </c>
      <c r="D7" s="88"/>
      <c r="E7" s="93"/>
      <c r="F7" s="7" t="s">
        <v>61</v>
      </c>
      <c r="G7" s="7">
        <v>20</v>
      </c>
      <c r="H7" s="17"/>
      <c r="I7" s="7">
        <f t="shared" si="0"/>
        <v>0</v>
      </c>
      <c r="J7" s="7" t="s">
        <v>62</v>
      </c>
      <c r="K7" s="22"/>
      <c r="L7" s="7"/>
      <c r="M7" s="24"/>
      <c r="N7" s="7">
        <f t="shared" si="1"/>
        <v>15</v>
      </c>
      <c r="O7" s="7">
        <v>30</v>
      </c>
    </row>
    <row r="8" spans="1:15" ht="41.1" customHeight="1" x14ac:dyDescent="0.15">
      <c r="A8" s="11">
        <v>5</v>
      </c>
      <c r="B8" s="10" t="s">
        <v>63</v>
      </c>
      <c r="C8" s="10" t="s">
        <v>64</v>
      </c>
      <c r="D8" s="7" t="s">
        <v>65</v>
      </c>
      <c r="E8" s="8" t="s">
        <v>66</v>
      </c>
      <c r="F8" s="7" t="s">
        <v>67</v>
      </c>
      <c r="G8" s="7">
        <v>2</v>
      </c>
      <c r="H8" s="17"/>
      <c r="I8" s="7">
        <f t="shared" si="0"/>
        <v>0</v>
      </c>
      <c r="J8" s="7" t="s">
        <v>68</v>
      </c>
      <c r="K8" s="22"/>
      <c r="L8" s="7"/>
      <c r="M8" s="24"/>
      <c r="N8" s="7">
        <f t="shared" si="1"/>
        <v>5</v>
      </c>
      <c r="O8" s="7">
        <v>10</v>
      </c>
    </row>
    <row r="9" spans="1:15" ht="30" customHeight="1" x14ac:dyDescent="0.15">
      <c r="A9" s="11">
        <v>6</v>
      </c>
      <c r="B9" s="7" t="s">
        <v>69</v>
      </c>
      <c r="C9" s="7" t="s">
        <v>54</v>
      </c>
      <c r="D9" s="88" t="s">
        <v>55</v>
      </c>
      <c r="E9" s="93" t="s">
        <v>70</v>
      </c>
      <c r="F9" s="7" t="s">
        <v>57</v>
      </c>
      <c r="G9" s="7">
        <v>10</v>
      </c>
      <c r="H9" s="17"/>
      <c r="I9" s="7">
        <f t="shared" si="0"/>
        <v>0</v>
      </c>
      <c r="J9" s="7" t="s">
        <v>71</v>
      </c>
      <c r="K9" s="22"/>
      <c r="L9" s="7"/>
      <c r="M9" s="24"/>
      <c r="N9" s="7">
        <f t="shared" si="1"/>
        <v>25</v>
      </c>
      <c r="O9" s="7">
        <v>50</v>
      </c>
    </row>
    <row r="10" spans="1:15" ht="27" customHeight="1" x14ac:dyDescent="0.15">
      <c r="A10" s="11">
        <v>7</v>
      </c>
      <c r="B10" s="7" t="s">
        <v>72</v>
      </c>
      <c r="C10" s="7" t="s">
        <v>60</v>
      </c>
      <c r="D10" s="88"/>
      <c r="E10" s="93"/>
      <c r="F10" s="7" t="s">
        <v>61</v>
      </c>
      <c r="G10" s="7">
        <v>10</v>
      </c>
      <c r="H10" s="17"/>
      <c r="I10" s="7">
        <f t="shared" si="0"/>
        <v>0</v>
      </c>
      <c r="J10" s="7" t="s">
        <v>62</v>
      </c>
      <c r="K10" s="22"/>
      <c r="L10" s="7"/>
      <c r="M10" s="24"/>
      <c r="N10" s="7">
        <f t="shared" si="1"/>
        <v>15</v>
      </c>
      <c r="O10" s="7">
        <v>30</v>
      </c>
    </row>
    <row r="11" spans="1:15" ht="41.1" customHeight="1" x14ac:dyDescent="0.15">
      <c r="A11" s="11">
        <v>8</v>
      </c>
      <c r="B11" s="7" t="s">
        <v>73</v>
      </c>
      <c r="C11" s="7" t="s">
        <v>64</v>
      </c>
      <c r="D11" s="7" t="s">
        <v>65</v>
      </c>
      <c r="E11" s="8" t="s">
        <v>74</v>
      </c>
      <c r="F11" s="7" t="s">
        <v>67</v>
      </c>
      <c r="G11" s="7">
        <v>1</v>
      </c>
      <c r="H11" s="17"/>
      <c r="I11" s="7">
        <f t="shared" si="0"/>
        <v>0</v>
      </c>
      <c r="J11" s="7" t="s">
        <v>68</v>
      </c>
      <c r="K11" s="22"/>
      <c r="L11" s="7"/>
      <c r="M11" s="24"/>
      <c r="N11" s="7">
        <f t="shared" si="1"/>
        <v>5</v>
      </c>
      <c r="O11" s="7">
        <v>10</v>
      </c>
    </row>
    <row r="12" spans="1:15" ht="39.950000000000003" customHeight="1" x14ac:dyDescent="0.15">
      <c r="A12" s="11">
        <v>9</v>
      </c>
      <c r="B12" s="11" t="s">
        <v>75</v>
      </c>
      <c r="C12" s="10" t="s">
        <v>64</v>
      </c>
      <c r="D12" s="11" t="s">
        <v>76</v>
      </c>
      <c r="E12" s="13" t="s">
        <v>77</v>
      </c>
      <c r="F12" s="7" t="s">
        <v>61</v>
      </c>
      <c r="G12" s="7">
        <v>10</v>
      </c>
      <c r="H12" s="17"/>
      <c r="I12" s="7">
        <f t="shared" si="0"/>
        <v>0</v>
      </c>
      <c r="J12" s="7" t="s">
        <v>78</v>
      </c>
      <c r="K12" s="22"/>
      <c r="L12" s="7"/>
      <c r="M12" s="24"/>
      <c r="N12" s="7">
        <f t="shared" si="1"/>
        <v>10</v>
      </c>
      <c r="O12" s="7">
        <v>20</v>
      </c>
    </row>
    <row r="13" spans="1:15" ht="32.1" customHeight="1" x14ac:dyDescent="0.15">
      <c r="A13" s="11">
        <v>10</v>
      </c>
      <c r="B13" s="10" t="s">
        <v>79</v>
      </c>
      <c r="C13" s="10" t="s">
        <v>54</v>
      </c>
      <c r="D13" s="88" t="s">
        <v>55</v>
      </c>
      <c r="E13" s="93" t="s">
        <v>80</v>
      </c>
      <c r="F13" s="7" t="s">
        <v>57</v>
      </c>
      <c r="G13" s="7">
        <v>10</v>
      </c>
      <c r="H13" s="17"/>
      <c r="I13" s="7">
        <f t="shared" si="0"/>
        <v>0</v>
      </c>
      <c r="J13" s="7" t="s">
        <v>58</v>
      </c>
      <c r="K13" s="89" t="s">
        <v>81</v>
      </c>
      <c r="L13" s="84" t="s">
        <v>82</v>
      </c>
      <c r="M13" s="24"/>
      <c r="N13" s="7">
        <f t="shared" si="1"/>
        <v>30</v>
      </c>
      <c r="O13" s="7">
        <v>60</v>
      </c>
    </row>
    <row r="14" spans="1:15" ht="42" customHeight="1" x14ac:dyDescent="0.15">
      <c r="A14" s="11">
        <v>11</v>
      </c>
      <c r="B14" s="10" t="s">
        <v>83</v>
      </c>
      <c r="C14" s="10" t="s">
        <v>60</v>
      </c>
      <c r="D14" s="88"/>
      <c r="E14" s="93"/>
      <c r="F14" s="7" t="s">
        <v>61</v>
      </c>
      <c r="G14" s="7">
        <v>10</v>
      </c>
      <c r="H14" s="17"/>
      <c r="I14" s="7">
        <f t="shared" si="0"/>
        <v>0</v>
      </c>
      <c r="J14" s="7" t="s">
        <v>62</v>
      </c>
      <c r="K14" s="89"/>
      <c r="L14" s="85"/>
      <c r="M14" s="24"/>
      <c r="N14" s="7">
        <f t="shared" si="1"/>
        <v>15</v>
      </c>
      <c r="O14" s="7">
        <v>30</v>
      </c>
    </row>
    <row r="15" spans="1:15" ht="39.950000000000003" customHeight="1" x14ac:dyDescent="0.15">
      <c r="A15" s="11">
        <v>12</v>
      </c>
      <c r="B15" s="10" t="s">
        <v>84</v>
      </c>
      <c r="C15" s="10" t="s">
        <v>64</v>
      </c>
      <c r="D15" s="7" t="s">
        <v>65</v>
      </c>
      <c r="E15" s="8" t="s">
        <v>85</v>
      </c>
      <c r="F15" s="7" t="s">
        <v>67</v>
      </c>
      <c r="G15" s="7">
        <v>1</v>
      </c>
      <c r="H15" s="17"/>
      <c r="I15" s="7">
        <f t="shared" si="0"/>
        <v>0</v>
      </c>
      <c r="J15" s="7" t="s">
        <v>68</v>
      </c>
      <c r="K15" s="22"/>
      <c r="L15" s="7"/>
      <c r="M15" s="24"/>
      <c r="N15" s="7">
        <f t="shared" si="1"/>
        <v>5</v>
      </c>
      <c r="O15" s="7">
        <v>10</v>
      </c>
    </row>
    <row r="16" spans="1:15" ht="44.1" customHeight="1" x14ac:dyDescent="0.15">
      <c r="A16" s="11">
        <v>13</v>
      </c>
      <c r="B16" s="10" t="s">
        <v>86</v>
      </c>
      <c r="C16" s="10" t="s">
        <v>64</v>
      </c>
      <c r="D16" s="7" t="s">
        <v>87</v>
      </c>
      <c r="E16" s="8" t="s">
        <v>88</v>
      </c>
      <c r="F16" s="10" t="s">
        <v>67</v>
      </c>
      <c r="G16" s="7">
        <v>4</v>
      </c>
      <c r="H16" s="14"/>
      <c r="I16" s="7">
        <f t="shared" si="0"/>
        <v>0</v>
      </c>
      <c r="J16" s="7" t="s">
        <v>89</v>
      </c>
      <c r="K16" s="34" t="s">
        <v>90</v>
      </c>
      <c r="L16" s="84" t="s">
        <v>91</v>
      </c>
      <c r="M16" s="24"/>
      <c r="N16" s="7">
        <f t="shared" si="1"/>
        <v>5</v>
      </c>
      <c r="O16" s="10">
        <v>10</v>
      </c>
    </row>
    <row r="17" spans="1:15" ht="42" customHeight="1" x14ac:dyDescent="0.15">
      <c r="A17" s="11">
        <v>14</v>
      </c>
      <c r="B17" s="10" t="s">
        <v>92</v>
      </c>
      <c r="C17" s="10" t="s">
        <v>64</v>
      </c>
      <c r="D17" s="7" t="s">
        <v>93</v>
      </c>
      <c r="E17" s="8" t="s">
        <v>94</v>
      </c>
      <c r="F17" s="7" t="s">
        <v>44</v>
      </c>
      <c r="G17" s="7">
        <v>2</v>
      </c>
      <c r="H17" s="14"/>
      <c r="I17" s="7">
        <f t="shared" si="0"/>
        <v>0</v>
      </c>
      <c r="J17" s="7" t="s">
        <v>95</v>
      </c>
      <c r="K17" s="26" t="s">
        <v>96</v>
      </c>
      <c r="L17" s="85"/>
      <c r="M17" s="24"/>
      <c r="N17" s="7">
        <f t="shared" si="1"/>
        <v>5</v>
      </c>
      <c r="O17" s="10">
        <v>10</v>
      </c>
    </row>
    <row r="18" spans="1:15" ht="39.75" customHeight="1" x14ac:dyDescent="0.15">
      <c r="A18" s="11">
        <v>15</v>
      </c>
      <c r="B18" s="10" t="s">
        <v>97</v>
      </c>
      <c r="C18" s="10" t="s">
        <v>54</v>
      </c>
      <c r="D18" s="7" t="s">
        <v>98</v>
      </c>
      <c r="E18" s="8" t="s">
        <v>99</v>
      </c>
      <c r="F18" s="7" t="s">
        <v>57</v>
      </c>
      <c r="G18" s="7">
        <v>20</v>
      </c>
      <c r="H18" s="17"/>
      <c r="I18" s="7">
        <f t="shared" si="0"/>
        <v>0</v>
      </c>
      <c r="J18" s="7" t="s">
        <v>100</v>
      </c>
      <c r="K18" s="90" t="s">
        <v>101</v>
      </c>
      <c r="L18" s="84" t="s">
        <v>102</v>
      </c>
      <c r="M18" s="24"/>
      <c r="N18" s="7">
        <f t="shared" si="1"/>
        <v>30</v>
      </c>
      <c r="O18" s="7">
        <v>60</v>
      </c>
    </row>
    <row r="19" spans="1:15" ht="36" customHeight="1" x14ac:dyDescent="0.15">
      <c r="A19" s="11">
        <v>16</v>
      </c>
      <c r="B19" s="10" t="s">
        <v>103</v>
      </c>
      <c r="C19" s="10" t="s">
        <v>60</v>
      </c>
      <c r="D19" s="7" t="s">
        <v>104</v>
      </c>
      <c r="E19" s="8" t="s">
        <v>104</v>
      </c>
      <c r="F19" s="7" t="s">
        <v>61</v>
      </c>
      <c r="G19" s="7">
        <v>20</v>
      </c>
      <c r="H19" s="17"/>
      <c r="I19" s="7">
        <f t="shared" si="0"/>
        <v>0</v>
      </c>
      <c r="J19" s="7" t="s">
        <v>105</v>
      </c>
      <c r="K19" s="91"/>
      <c r="L19" s="85"/>
      <c r="M19" s="24"/>
      <c r="N19" s="7">
        <f t="shared" si="1"/>
        <v>15</v>
      </c>
      <c r="O19" s="7">
        <v>30</v>
      </c>
    </row>
    <row r="20" spans="1:15" ht="36.950000000000003" customHeight="1" x14ac:dyDescent="0.15">
      <c r="A20" s="11">
        <v>17</v>
      </c>
      <c r="B20" s="10" t="s">
        <v>106</v>
      </c>
      <c r="C20" s="10" t="s">
        <v>64</v>
      </c>
      <c r="D20" s="7" t="s">
        <v>107</v>
      </c>
      <c r="E20" s="8" t="s">
        <v>108</v>
      </c>
      <c r="F20" s="7" t="s">
        <v>44</v>
      </c>
      <c r="G20" s="7">
        <v>20</v>
      </c>
      <c r="H20" s="17"/>
      <c r="I20" s="7">
        <f t="shared" si="0"/>
        <v>0</v>
      </c>
      <c r="J20" s="7" t="s">
        <v>89</v>
      </c>
      <c r="K20" s="22"/>
      <c r="L20" s="7"/>
      <c r="M20" s="24"/>
      <c r="N20" s="7">
        <f t="shared" si="1"/>
        <v>5</v>
      </c>
      <c r="O20" s="7">
        <v>10</v>
      </c>
    </row>
    <row r="21" spans="1:15" ht="39" customHeight="1" x14ac:dyDescent="0.15">
      <c r="A21" s="11">
        <v>18</v>
      </c>
      <c r="B21" s="10" t="s">
        <v>109</v>
      </c>
      <c r="C21" s="10" t="s">
        <v>110</v>
      </c>
      <c r="D21" s="10" t="s">
        <v>111</v>
      </c>
      <c r="E21" s="12" t="s">
        <v>112</v>
      </c>
      <c r="F21" s="7" t="s">
        <v>113</v>
      </c>
      <c r="G21" s="7">
        <v>2</v>
      </c>
      <c r="H21" s="17"/>
      <c r="I21" s="7">
        <f t="shared" si="0"/>
        <v>0</v>
      </c>
      <c r="J21" s="10" t="s">
        <v>114</v>
      </c>
      <c r="K21" s="22"/>
      <c r="L21" s="7"/>
      <c r="M21" s="24"/>
      <c r="N21" s="7">
        <f t="shared" si="1"/>
        <v>400</v>
      </c>
      <c r="O21" s="7">
        <v>800</v>
      </c>
    </row>
    <row r="22" spans="1:15" ht="24.95" customHeight="1" x14ac:dyDescent="0.15">
      <c r="A22" s="9" t="s">
        <v>115</v>
      </c>
      <c r="B22" s="96" t="s">
        <v>116</v>
      </c>
      <c r="C22" s="96"/>
      <c r="D22" s="10"/>
      <c r="E22" s="12"/>
      <c r="F22" s="10"/>
      <c r="G22" s="10"/>
      <c r="H22" s="14"/>
      <c r="I22" s="7"/>
      <c r="J22" s="10"/>
      <c r="K22" s="22"/>
      <c r="L22" s="7"/>
      <c r="N22" s="7"/>
      <c r="O22" s="10"/>
    </row>
    <row r="23" spans="1:15" ht="36.950000000000003" customHeight="1" x14ac:dyDescent="0.15">
      <c r="A23" s="11">
        <v>1</v>
      </c>
      <c r="B23" s="10" t="s">
        <v>117</v>
      </c>
      <c r="C23" s="20" t="s">
        <v>118</v>
      </c>
      <c r="D23" s="10" t="s">
        <v>119</v>
      </c>
      <c r="E23" s="8" t="s">
        <v>120</v>
      </c>
      <c r="F23" s="10" t="s">
        <v>121</v>
      </c>
      <c r="G23" s="10">
        <v>6</v>
      </c>
      <c r="H23" s="14"/>
      <c r="I23" s="7">
        <f t="shared" si="0"/>
        <v>0</v>
      </c>
      <c r="J23" s="10" t="s">
        <v>122</v>
      </c>
      <c r="K23" s="22"/>
      <c r="L23" s="7"/>
      <c r="M23" s="24"/>
      <c r="N23" s="7">
        <f t="shared" ref="N23:N52" si="2">O23*50%</f>
        <v>100</v>
      </c>
      <c r="O23" s="10">
        <v>200</v>
      </c>
    </row>
    <row r="24" spans="1:15" ht="36.950000000000003" customHeight="1" x14ac:dyDescent="0.15">
      <c r="A24" s="11">
        <v>2</v>
      </c>
      <c r="B24" s="10" t="s">
        <v>123</v>
      </c>
      <c r="C24" s="20" t="s">
        <v>118</v>
      </c>
      <c r="D24" s="87" t="s">
        <v>124</v>
      </c>
      <c r="E24" s="12" t="s">
        <v>125</v>
      </c>
      <c r="F24" s="20" t="s">
        <v>44</v>
      </c>
      <c r="G24" s="10">
        <v>6</v>
      </c>
      <c r="H24" s="14"/>
      <c r="I24" s="7">
        <f t="shared" si="0"/>
        <v>0</v>
      </c>
      <c r="J24" s="10" t="s">
        <v>126</v>
      </c>
      <c r="K24" s="22"/>
      <c r="L24" s="7"/>
      <c r="M24" s="24"/>
      <c r="N24" s="7">
        <f t="shared" si="2"/>
        <v>50</v>
      </c>
      <c r="O24" s="10">
        <v>100</v>
      </c>
    </row>
    <row r="25" spans="1:15" ht="36.950000000000003" customHeight="1" x14ac:dyDescent="0.15">
      <c r="A25" s="11">
        <v>3</v>
      </c>
      <c r="B25" s="10" t="s">
        <v>127</v>
      </c>
      <c r="C25" s="20" t="s">
        <v>118</v>
      </c>
      <c r="D25" s="87"/>
      <c r="E25" s="12" t="s">
        <v>104</v>
      </c>
      <c r="F25" s="20" t="s">
        <v>44</v>
      </c>
      <c r="G25" s="20">
        <v>6</v>
      </c>
      <c r="H25" s="14"/>
      <c r="I25" s="7">
        <f t="shared" si="0"/>
        <v>0</v>
      </c>
      <c r="J25" s="10" t="s">
        <v>128</v>
      </c>
      <c r="K25" s="22"/>
      <c r="L25" s="7"/>
      <c r="M25" s="24"/>
      <c r="N25" s="7">
        <f t="shared" si="2"/>
        <v>200</v>
      </c>
      <c r="O25" s="10">
        <v>400</v>
      </c>
    </row>
    <row r="26" spans="1:15" ht="36.950000000000003" customHeight="1" x14ac:dyDescent="0.15">
      <c r="A26" s="11">
        <v>4</v>
      </c>
      <c r="B26" s="10" t="s">
        <v>129</v>
      </c>
      <c r="C26" s="20" t="s">
        <v>47</v>
      </c>
      <c r="D26" s="10" t="s">
        <v>130</v>
      </c>
      <c r="E26" s="8" t="s">
        <v>131</v>
      </c>
      <c r="F26" s="7" t="s">
        <v>44</v>
      </c>
      <c r="G26" s="7">
        <v>80</v>
      </c>
      <c r="H26" s="14"/>
      <c r="I26" s="7">
        <f t="shared" si="0"/>
        <v>0</v>
      </c>
      <c r="J26" s="7" t="s">
        <v>132</v>
      </c>
      <c r="K26" s="22"/>
      <c r="L26" s="7"/>
      <c r="M26" s="24"/>
      <c r="N26" s="7">
        <f t="shared" si="2"/>
        <v>15</v>
      </c>
      <c r="O26" s="10">
        <v>30</v>
      </c>
    </row>
    <row r="27" spans="1:15" ht="36.950000000000003" customHeight="1" x14ac:dyDescent="0.15">
      <c r="A27" s="11">
        <v>5</v>
      </c>
      <c r="B27" s="10" t="s">
        <v>133</v>
      </c>
      <c r="C27" s="20" t="s">
        <v>134</v>
      </c>
      <c r="D27" s="10" t="s">
        <v>135</v>
      </c>
      <c r="E27" s="12" t="s">
        <v>136</v>
      </c>
      <c r="F27" s="20" t="s">
        <v>137</v>
      </c>
      <c r="G27" s="10">
        <v>4.8</v>
      </c>
      <c r="H27" s="14"/>
      <c r="I27" s="7">
        <f t="shared" si="0"/>
        <v>0</v>
      </c>
      <c r="J27" s="10" t="s">
        <v>138</v>
      </c>
      <c r="K27" s="22"/>
      <c r="L27" s="7"/>
      <c r="M27" s="24"/>
      <c r="N27" s="7">
        <f t="shared" si="2"/>
        <v>50</v>
      </c>
      <c r="O27" s="10">
        <v>100</v>
      </c>
    </row>
    <row r="28" spans="1:15" ht="36.950000000000003" customHeight="1" x14ac:dyDescent="0.15">
      <c r="A28" s="11">
        <v>6</v>
      </c>
      <c r="B28" s="10" t="s">
        <v>139</v>
      </c>
      <c r="C28" s="20" t="s">
        <v>140</v>
      </c>
      <c r="D28" s="10" t="s">
        <v>141</v>
      </c>
      <c r="E28" s="12" t="s">
        <v>142</v>
      </c>
      <c r="F28" s="20" t="s">
        <v>44</v>
      </c>
      <c r="G28" s="10">
        <v>6</v>
      </c>
      <c r="H28" s="14"/>
      <c r="I28" s="7">
        <f t="shared" si="0"/>
        <v>0</v>
      </c>
      <c r="J28" s="87" t="s">
        <v>143</v>
      </c>
      <c r="K28" s="22"/>
      <c r="L28" s="7"/>
      <c r="M28" s="24"/>
      <c r="N28" s="7">
        <f t="shared" si="2"/>
        <v>15</v>
      </c>
      <c r="O28" s="10">
        <v>30</v>
      </c>
    </row>
    <row r="29" spans="1:15" ht="48" customHeight="1" x14ac:dyDescent="0.15">
      <c r="A29" s="11">
        <v>7</v>
      </c>
      <c r="B29" s="10" t="s">
        <v>144</v>
      </c>
      <c r="C29" s="20" t="s">
        <v>145</v>
      </c>
      <c r="D29" s="10" t="s">
        <v>146</v>
      </c>
      <c r="E29" s="12" t="s">
        <v>104</v>
      </c>
      <c r="F29" s="20" t="s">
        <v>44</v>
      </c>
      <c r="G29" s="10">
        <v>6</v>
      </c>
      <c r="H29" s="14"/>
      <c r="I29" s="7">
        <f t="shared" si="0"/>
        <v>0</v>
      </c>
      <c r="J29" s="87"/>
      <c r="K29" s="22"/>
      <c r="L29" s="7"/>
      <c r="M29" s="24"/>
      <c r="N29" s="7">
        <f t="shared" si="2"/>
        <v>22.5</v>
      </c>
      <c r="O29" s="10">
        <v>45</v>
      </c>
    </row>
    <row r="30" spans="1:15" ht="48" customHeight="1" x14ac:dyDescent="0.15">
      <c r="A30" s="11">
        <v>8</v>
      </c>
      <c r="B30" s="10" t="s">
        <v>147</v>
      </c>
      <c r="C30" s="7" t="s">
        <v>148</v>
      </c>
      <c r="D30" s="10" t="s">
        <v>149</v>
      </c>
      <c r="E30" s="12" t="s">
        <v>136</v>
      </c>
      <c r="F30" s="20" t="s">
        <v>137</v>
      </c>
      <c r="G30" s="10">
        <v>4.8</v>
      </c>
      <c r="H30" s="14"/>
      <c r="I30" s="7">
        <f t="shared" si="0"/>
        <v>0</v>
      </c>
      <c r="J30" s="87"/>
      <c r="K30" s="22"/>
      <c r="L30" s="7"/>
      <c r="M30" s="24"/>
      <c r="N30" s="7">
        <f t="shared" si="2"/>
        <v>400</v>
      </c>
      <c r="O30" s="10">
        <v>800</v>
      </c>
    </row>
    <row r="31" spans="1:15" ht="42" customHeight="1" x14ac:dyDescent="0.15">
      <c r="A31" s="11">
        <v>9</v>
      </c>
      <c r="B31" s="10" t="s">
        <v>150</v>
      </c>
      <c r="C31" s="20" t="s">
        <v>151</v>
      </c>
      <c r="D31" s="10" t="s">
        <v>152</v>
      </c>
      <c r="E31" s="12" t="s">
        <v>153</v>
      </c>
      <c r="F31" s="20" t="s">
        <v>67</v>
      </c>
      <c r="G31" s="10">
        <v>6</v>
      </c>
      <c r="H31" s="14"/>
      <c r="I31" s="7">
        <f t="shared" si="0"/>
        <v>0</v>
      </c>
      <c r="J31" s="10" t="s">
        <v>154</v>
      </c>
      <c r="K31" s="22"/>
      <c r="L31" s="7"/>
      <c r="M31" s="24"/>
      <c r="N31" s="7">
        <f t="shared" si="2"/>
        <v>15</v>
      </c>
      <c r="O31" s="10">
        <v>30</v>
      </c>
    </row>
    <row r="32" spans="1:15" ht="42.95" customHeight="1" x14ac:dyDescent="0.15">
      <c r="A32" s="11">
        <v>10</v>
      </c>
      <c r="B32" s="10" t="s">
        <v>155</v>
      </c>
      <c r="C32" s="20" t="s">
        <v>156</v>
      </c>
      <c r="D32" s="10" t="s">
        <v>157</v>
      </c>
      <c r="E32" s="12" t="s">
        <v>158</v>
      </c>
      <c r="F32" s="20" t="s">
        <v>44</v>
      </c>
      <c r="G32" s="10">
        <v>2</v>
      </c>
      <c r="H32" s="14"/>
      <c r="I32" s="7">
        <f t="shared" si="0"/>
        <v>0</v>
      </c>
      <c r="J32" s="10" t="s">
        <v>159</v>
      </c>
      <c r="K32" s="22"/>
      <c r="L32" s="7"/>
      <c r="M32" s="24"/>
      <c r="N32" s="7">
        <f t="shared" si="2"/>
        <v>40</v>
      </c>
      <c r="O32" s="10">
        <v>80</v>
      </c>
    </row>
    <row r="33" spans="1:15" ht="48" customHeight="1" x14ac:dyDescent="0.15">
      <c r="A33" s="11">
        <v>11</v>
      </c>
      <c r="B33" s="10" t="s">
        <v>160</v>
      </c>
      <c r="C33" s="20" t="s">
        <v>161</v>
      </c>
      <c r="D33" s="10" t="s">
        <v>111</v>
      </c>
      <c r="E33" s="12" t="s">
        <v>136</v>
      </c>
      <c r="F33" s="20" t="s">
        <v>137</v>
      </c>
      <c r="G33" s="10">
        <v>4.8</v>
      </c>
      <c r="H33" s="14"/>
      <c r="I33" s="7">
        <f t="shared" si="0"/>
        <v>0</v>
      </c>
      <c r="J33" s="10" t="s">
        <v>162</v>
      </c>
      <c r="K33" s="22"/>
      <c r="L33" s="7"/>
      <c r="M33" s="24"/>
      <c r="N33" s="7">
        <f t="shared" si="2"/>
        <v>70</v>
      </c>
      <c r="O33" s="10">
        <v>140</v>
      </c>
    </row>
    <row r="34" spans="1:15" ht="27" x14ac:dyDescent="0.15">
      <c r="A34" s="11">
        <v>12</v>
      </c>
      <c r="B34" s="10" t="s">
        <v>163</v>
      </c>
      <c r="C34" s="20" t="s">
        <v>164</v>
      </c>
      <c r="D34" s="10" t="s">
        <v>165</v>
      </c>
      <c r="E34" s="12" t="s">
        <v>166</v>
      </c>
      <c r="F34" s="20" t="s">
        <v>67</v>
      </c>
      <c r="G34" s="10">
        <v>4</v>
      </c>
      <c r="H34" s="14"/>
      <c r="I34" s="7">
        <f t="shared" si="0"/>
        <v>0</v>
      </c>
      <c r="J34" s="10" t="s">
        <v>167</v>
      </c>
      <c r="K34" s="22"/>
      <c r="L34" s="7"/>
      <c r="M34" s="24"/>
      <c r="N34" s="7">
        <f t="shared" si="2"/>
        <v>5</v>
      </c>
      <c r="O34" s="10">
        <v>10</v>
      </c>
    </row>
    <row r="35" spans="1:15" ht="27" customHeight="1" x14ac:dyDescent="0.15">
      <c r="A35" s="9" t="s">
        <v>168</v>
      </c>
      <c r="B35" s="94" t="s">
        <v>169</v>
      </c>
      <c r="C35" s="94"/>
      <c r="D35" s="15"/>
      <c r="E35" s="8"/>
      <c r="F35" s="10"/>
      <c r="G35" s="7"/>
      <c r="H35" s="17"/>
      <c r="I35" s="7"/>
      <c r="J35" s="7"/>
      <c r="K35" s="22"/>
      <c r="L35" s="7"/>
      <c r="N35" s="7"/>
      <c r="O35" s="7"/>
    </row>
    <row r="36" spans="1:15" ht="21.95" customHeight="1" x14ac:dyDescent="0.15">
      <c r="A36" s="15" t="s">
        <v>170</v>
      </c>
      <c r="B36" s="94" t="s">
        <v>171</v>
      </c>
      <c r="C36" s="94"/>
      <c r="D36" s="15"/>
      <c r="E36" s="8"/>
      <c r="F36" s="7"/>
      <c r="G36" s="7"/>
      <c r="H36" s="17"/>
      <c r="I36" s="7"/>
      <c r="J36" s="21"/>
      <c r="K36" s="22"/>
      <c r="L36" s="7"/>
      <c r="N36" s="7"/>
      <c r="O36" s="7"/>
    </row>
    <row r="37" spans="1:15" ht="27" customHeight="1" x14ac:dyDescent="0.15">
      <c r="A37" s="15" t="s">
        <v>172</v>
      </c>
      <c r="B37" s="96" t="s">
        <v>169</v>
      </c>
      <c r="C37" s="96"/>
      <c r="D37" s="7"/>
      <c r="E37" s="8"/>
      <c r="F37" s="7"/>
      <c r="G37" s="7"/>
      <c r="H37" s="17"/>
      <c r="I37" s="7"/>
      <c r="J37" s="7"/>
      <c r="K37" s="22"/>
      <c r="L37" s="7"/>
      <c r="N37" s="7"/>
      <c r="O37" s="7"/>
    </row>
    <row r="38" spans="1:15" ht="81" x14ac:dyDescent="0.15">
      <c r="A38" s="7">
        <v>1</v>
      </c>
      <c r="B38" s="7" t="s">
        <v>173</v>
      </c>
      <c r="C38" s="7" t="s">
        <v>64</v>
      </c>
      <c r="D38" s="7" t="s">
        <v>174</v>
      </c>
      <c r="E38" s="8" t="s">
        <v>175</v>
      </c>
      <c r="F38" s="7" t="s">
        <v>44</v>
      </c>
      <c r="G38" s="7">
        <v>59</v>
      </c>
      <c r="H38" s="17"/>
      <c r="I38" s="7">
        <f t="shared" si="0"/>
        <v>0</v>
      </c>
      <c r="J38" s="7" t="s">
        <v>68</v>
      </c>
      <c r="K38" s="26" t="s">
        <v>176</v>
      </c>
      <c r="L38" s="84" t="s">
        <v>177</v>
      </c>
      <c r="M38" s="24"/>
      <c r="N38" s="7">
        <f t="shared" si="2"/>
        <v>5</v>
      </c>
      <c r="O38" s="7">
        <v>10</v>
      </c>
    </row>
    <row r="39" spans="1:15" ht="41.25" customHeight="1" x14ac:dyDescent="0.15">
      <c r="A39" s="7">
        <v>2</v>
      </c>
      <c r="B39" s="7" t="s">
        <v>178</v>
      </c>
      <c r="C39" s="7" t="s">
        <v>64</v>
      </c>
      <c r="D39" s="7" t="s">
        <v>179</v>
      </c>
      <c r="E39" s="8" t="s">
        <v>180</v>
      </c>
      <c r="F39" s="7" t="s">
        <v>181</v>
      </c>
      <c r="G39" s="7">
        <v>7</v>
      </c>
      <c r="H39" s="17"/>
      <c r="I39" s="7">
        <f t="shared" si="0"/>
        <v>0</v>
      </c>
      <c r="J39" s="7" t="s">
        <v>182</v>
      </c>
      <c r="K39" s="26" t="s">
        <v>176</v>
      </c>
      <c r="L39" s="86"/>
      <c r="M39" s="24"/>
      <c r="N39" s="7">
        <f t="shared" si="2"/>
        <v>10</v>
      </c>
      <c r="O39" s="7">
        <v>20</v>
      </c>
    </row>
    <row r="40" spans="1:15" ht="39.75" customHeight="1" x14ac:dyDescent="0.15">
      <c r="A40" s="7">
        <v>3</v>
      </c>
      <c r="B40" s="7" t="s">
        <v>183</v>
      </c>
      <c r="C40" s="7" t="s">
        <v>54</v>
      </c>
      <c r="D40" s="88" t="s">
        <v>184</v>
      </c>
      <c r="E40" s="93" t="s">
        <v>185</v>
      </c>
      <c r="F40" s="7" t="s">
        <v>57</v>
      </c>
      <c r="G40" s="7">
        <v>66</v>
      </c>
      <c r="H40" s="17"/>
      <c r="I40" s="7">
        <f t="shared" si="0"/>
        <v>0</v>
      </c>
      <c r="J40" s="7" t="s">
        <v>58</v>
      </c>
      <c r="K40" s="90" t="s">
        <v>176</v>
      </c>
      <c r="L40" s="86"/>
      <c r="M40" s="24"/>
      <c r="N40" s="7">
        <f t="shared" si="2"/>
        <v>30</v>
      </c>
      <c r="O40" s="7">
        <v>60</v>
      </c>
    </row>
    <row r="41" spans="1:15" ht="37.5" customHeight="1" x14ac:dyDescent="0.15">
      <c r="A41" s="7">
        <v>4</v>
      </c>
      <c r="B41" s="7" t="s">
        <v>186</v>
      </c>
      <c r="C41" s="7" t="s">
        <v>60</v>
      </c>
      <c r="D41" s="88"/>
      <c r="E41" s="93"/>
      <c r="F41" s="7" t="s">
        <v>61</v>
      </c>
      <c r="G41" s="7">
        <v>66</v>
      </c>
      <c r="H41" s="17"/>
      <c r="I41" s="7">
        <f t="shared" si="0"/>
        <v>0</v>
      </c>
      <c r="J41" s="7" t="s">
        <v>62</v>
      </c>
      <c r="K41" s="91"/>
      <c r="L41" s="85"/>
      <c r="M41" s="24"/>
      <c r="N41" s="7">
        <f t="shared" si="2"/>
        <v>15</v>
      </c>
      <c r="O41" s="7">
        <v>30</v>
      </c>
    </row>
    <row r="42" spans="1:15" ht="81" x14ac:dyDescent="0.15">
      <c r="A42" s="7">
        <v>5</v>
      </c>
      <c r="B42" s="7" t="s">
        <v>187</v>
      </c>
      <c r="C42" s="7" t="s">
        <v>188</v>
      </c>
      <c r="D42" s="7" t="s">
        <v>189</v>
      </c>
      <c r="E42" s="8" t="s">
        <v>190</v>
      </c>
      <c r="F42" s="7" t="s">
        <v>57</v>
      </c>
      <c r="G42" s="7">
        <v>28</v>
      </c>
      <c r="H42" s="17"/>
      <c r="I42" s="7">
        <f t="shared" si="0"/>
        <v>0</v>
      </c>
      <c r="J42" s="7" t="s">
        <v>191</v>
      </c>
      <c r="K42" s="22"/>
      <c r="L42" s="7"/>
      <c r="M42" s="24"/>
      <c r="N42" s="7">
        <f t="shared" si="2"/>
        <v>50</v>
      </c>
      <c r="O42" s="7">
        <v>100</v>
      </c>
    </row>
    <row r="43" spans="1:15" ht="33.950000000000003" customHeight="1" x14ac:dyDescent="0.15">
      <c r="A43" s="7">
        <v>6</v>
      </c>
      <c r="B43" s="7" t="s">
        <v>69</v>
      </c>
      <c r="C43" s="7" t="s">
        <v>54</v>
      </c>
      <c r="D43" s="88" t="s">
        <v>192</v>
      </c>
      <c r="E43" s="93" t="s">
        <v>193</v>
      </c>
      <c r="F43" s="7" t="s">
        <v>57</v>
      </c>
      <c r="G43" s="10">
        <v>10</v>
      </c>
      <c r="H43" s="17"/>
      <c r="I43" s="7">
        <f t="shared" si="0"/>
        <v>0</v>
      </c>
      <c r="J43" s="7" t="s">
        <v>71</v>
      </c>
      <c r="K43" s="22"/>
      <c r="L43" s="7"/>
      <c r="M43" s="24"/>
      <c r="N43" s="7">
        <f t="shared" si="2"/>
        <v>25</v>
      </c>
      <c r="O43" s="7">
        <v>50</v>
      </c>
    </row>
    <row r="44" spans="1:15" ht="33.950000000000003" customHeight="1" x14ac:dyDescent="0.15">
      <c r="A44" s="7">
        <v>7</v>
      </c>
      <c r="B44" s="7" t="s">
        <v>72</v>
      </c>
      <c r="C44" s="7" t="s">
        <v>60</v>
      </c>
      <c r="D44" s="88"/>
      <c r="E44" s="93"/>
      <c r="F44" s="7" t="s">
        <v>61</v>
      </c>
      <c r="G44" s="10">
        <v>10</v>
      </c>
      <c r="H44" s="17"/>
      <c r="I44" s="7">
        <f t="shared" si="0"/>
        <v>0</v>
      </c>
      <c r="J44" s="7" t="s">
        <v>62</v>
      </c>
      <c r="K44" s="22"/>
      <c r="L44" s="7"/>
      <c r="M44" s="24"/>
      <c r="N44" s="7">
        <f t="shared" si="2"/>
        <v>15</v>
      </c>
      <c r="O44" s="7">
        <v>30</v>
      </c>
    </row>
    <row r="45" spans="1:15" ht="33.950000000000003" customHeight="1" x14ac:dyDescent="0.15">
      <c r="A45" s="7">
        <v>8</v>
      </c>
      <c r="B45" s="7" t="s">
        <v>73</v>
      </c>
      <c r="C45" s="7" t="s">
        <v>64</v>
      </c>
      <c r="D45" s="7" t="s">
        <v>194</v>
      </c>
      <c r="E45" s="8" t="s">
        <v>195</v>
      </c>
      <c r="F45" s="7" t="s">
        <v>61</v>
      </c>
      <c r="G45" s="10">
        <v>2</v>
      </c>
      <c r="H45" s="17"/>
      <c r="I45" s="7">
        <f t="shared" si="0"/>
        <v>0</v>
      </c>
      <c r="J45" s="7" t="s">
        <v>71</v>
      </c>
      <c r="K45" s="22"/>
      <c r="L45" s="7"/>
      <c r="M45" s="24"/>
      <c r="N45" s="7">
        <f t="shared" si="2"/>
        <v>5</v>
      </c>
      <c r="O45" s="7">
        <v>10</v>
      </c>
    </row>
    <row r="46" spans="1:15" ht="33.950000000000003" customHeight="1" x14ac:dyDescent="0.15">
      <c r="A46" s="7">
        <v>9</v>
      </c>
      <c r="B46" s="7" t="s">
        <v>196</v>
      </c>
      <c r="C46" s="20" t="s">
        <v>164</v>
      </c>
      <c r="D46" s="7" t="s">
        <v>197</v>
      </c>
      <c r="E46" s="8" t="s">
        <v>198</v>
      </c>
      <c r="F46" s="7" t="s">
        <v>67</v>
      </c>
      <c r="G46" s="10">
        <v>16</v>
      </c>
      <c r="H46" s="14"/>
      <c r="I46" s="7">
        <f t="shared" si="0"/>
        <v>0</v>
      </c>
      <c r="J46" s="10" t="s">
        <v>199</v>
      </c>
      <c r="K46" s="22"/>
      <c r="L46" s="7"/>
      <c r="M46" s="24"/>
      <c r="N46" s="7">
        <f t="shared" si="2"/>
        <v>5</v>
      </c>
      <c r="O46" s="10">
        <v>10</v>
      </c>
    </row>
    <row r="47" spans="1:15" ht="33.950000000000003" customHeight="1" x14ac:dyDescent="0.15">
      <c r="A47" s="7">
        <v>10</v>
      </c>
      <c r="B47" s="7" t="s">
        <v>200</v>
      </c>
      <c r="C47" s="20" t="s">
        <v>156</v>
      </c>
      <c r="D47" s="7" t="s">
        <v>201</v>
      </c>
      <c r="E47" s="8" t="s">
        <v>202</v>
      </c>
      <c r="F47" s="7" t="s">
        <v>44</v>
      </c>
      <c r="G47" s="10">
        <v>1</v>
      </c>
      <c r="H47" s="14"/>
      <c r="I47" s="7">
        <f t="shared" si="0"/>
        <v>0</v>
      </c>
      <c r="J47" s="10" t="s">
        <v>159</v>
      </c>
      <c r="K47" s="22"/>
      <c r="L47" s="7"/>
      <c r="M47" s="24"/>
      <c r="N47" s="7">
        <f t="shared" si="2"/>
        <v>40</v>
      </c>
      <c r="O47" s="10">
        <v>80</v>
      </c>
    </row>
    <row r="48" spans="1:15" ht="33.950000000000003" customHeight="1" x14ac:dyDescent="0.15">
      <c r="A48" s="7">
        <v>11</v>
      </c>
      <c r="B48" s="7" t="s">
        <v>203</v>
      </c>
      <c r="C48" s="7" t="s">
        <v>118</v>
      </c>
      <c r="D48" s="7" t="s">
        <v>204</v>
      </c>
      <c r="E48" s="8" t="s">
        <v>205</v>
      </c>
      <c r="F48" s="7" t="s">
        <v>44</v>
      </c>
      <c r="G48" s="10">
        <v>2</v>
      </c>
      <c r="H48" s="17"/>
      <c r="I48" s="7">
        <f t="shared" si="0"/>
        <v>0</v>
      </c>
      <c r="J48" s="10" t="s">
        <v>206</v>
      </c>
      <c r="K48" s="22"/>
      <c r="L48" s="7"/>
      <c r="M48" s="24"/>
      <c r="N48" s="7">
        <f t="shared" si="2"/>
        <v>250</v>
      </c>
      <c r="O48" s="7">
        <v>500</v>
      </c>
    </row>
    <row r="49" spans="1:15" ht="33.950000000000003" customHeight="1" x14ac:dyDescent="0.15">
      <c r="A49" s="7">
        <v>12</v>
      </c>
      <c r="B49" s="7" t="s">
        <v>207</v>
      </c>
      <c r="C49" s="20" t="s">
        <v>134</v>
      </c>
      <c r="D49" s="7" t="s">
        <v>208</v>
      </c>
      <c r="E49" s="8" t="s">
        <v>209</v>
      </c>
      <c r="F49" s="20" t="s">
        <v>137</v>
      </c>
      <c r="G49" s="10">
        <v>3</v>
      </c>
      <c r="H49" s="14"/>
      <c r="I49" s="7">
        <f t="shared" si="0"/>
        <v>0</v>
      </c>
      <c r="J49" s="10" t="s">
        <v>138</v>
      </c>
      <c r="K49" s="22"/>
      <c r="L49" s="7"/>
      <c r="M49" s="24"/>
      <c r="N49" s="7">
        <f t="shared" si="2"/>
        <v>50</v>
      </c>
      <c r="O49" s="10">
        <v>100</v>
      </c>
    </row>
    <row r="50" spans="1:15" ht="33.950000000000003" customHeight="1" x14ac:dyDescent="0.15">
      <c r="A50" s="7">
        <v>13</v>
      </c>
      <c r="B50" s="7" t="s">
        <v>210</v>
      </c>
      <c r="C50" s="7" t="s">
        <v>140</v>
      </c>
      <c r="D50" s="7" t="s">
        <v>211</v>
      </c>
      <c r="E50" s="8" t="s">
        <v>212</v>
      </c>
      <c r="F50" s="7" t="s">
        <v>44</v>
      </c>
      <c r="G50" s="10">
        <v>18</v>
      </c>
      <c r="H50" s="17"/>
      <c r="I50" s="7">
        <f t="shared" si="0"/>
        <v>0</v>
      </c>
      <c r="J50" s="7" t="s">
        <v>143</v>
      </c>
      <c r="K50" s="22"/>
      <c r="L50" s="7"/>
      <c r="M50" s="24"/>
      <c r="N50" s="7">
        <f t="shared" si="2"/>
        <v>15</v>
      </c>
      <c r="O50" s="7">
        <v>30</v>
      </c>
    </row>
    <row r="51" spans="1:15" ht="33.950000000000003" customHeight="1" x14ac:dyDescent="0.15">
      <c r="A51" s="7">
        <v>14</v>
      </c>
      <c r="B51" s="10" t="s">
        <v>213</v>
      </c>
      <c r="C51" s="7" t="s">
        <v>148</v>
      </c>
      <c r="D51" s="7" t="s">
        <v>214</v>
      </c>
      <c r="E51" s="8" t="s">
        <v>209</v>
      </c>
      <c r="F51" s="20" t="s">
        <v>137</v>
      </c>
      <c r="G51" s="10">
        <v>3</v>
      </c>
      <c r="H51" s="17"/>
      <c r="I51" s="7">
        <f t="shared" si="0"/>
        <v>0</v>
      </c>
      <c r="J51" s="7" t="s">
        <v>143</v>
      </c>
      <c r="K51" s="22"/>
      <c r="L51" s="7"/>
      <c r="M51" s="24"/>
      <c r="N51" s="7">
        <f t="shared" si="2"/>
        <v>400</v>
      </c>
      <c r="O51" s="7">
        <v>800</v>
      </c>
    </row>
    <row r="52" spans="1:15" ht="33.950000000000003" customHeight="1" x14ac:dyDescent="0.15">
      <c r="A52" s="7">
        <v>15</v>
      </c>
      <c r="B52" s="7" t="s">
        <v>215</v>
      </c>
      <c r="C52" s="7" t="s">
        <v>161</v>
      </c>
      <c r="D52" s="7" t="s">
        <v>111</v>
      </c>
      <c r="E52" s="8" t="s">
        <v>216</v>
      </c>
      <c r="F52" s="7" t="s">
        <v>217</v>
      </c>
      <c r="G52" s="10">
        <v>496</v>
      </c>
      <c r="H52" s="17"/>
      <c r="I52" s="7">
        <f t="shared" si="0"/>
        <v>0</v>
      </c>
      <c r="J52" s="7" t="s">
        <v>218</v>
      </c>
      <c r="K52" s="22"/>
      <c r="L52" s="7"/>
      <c r="N52" s="7">
        <f t="shared" si="2"/>
        <v>30</v>
      </c>
      <c r="O52" s="7">
        <v>60</v>
      </c>
    </row>
    <row r="53" spans="1:15" ht="33" customHeight="1" x14ac:dyDescent="0.15">
      <c r="A53" s="15" t="s">
        <v>219</v>
      </c>
      <c r="B53" s="94" t="s">
        <v>220</v>
      </c>
      <c r="C53" s="94"/>
      <c r="D53" s="15"/>
      <c r="E53" s="8"/>
      <c r="F53" s="7"/>
      <c r="G53" s="7"/>
      <c r="H53" s="17"/>
      <c r="I53" s="7"/>
      <c r="J53" s="21"/>
      <c r="K53" s="22"/>
      <c r="L53" s="7"/>
      <c r="N53" s="7"/>
      <c r="O53" s="7"/>
    </row>
    <row r="54" spans="1:15" ht="30" customHeight="1" x14ac:dyDescent="0.15">
      <c r="A54" s="15" t="s">
        <v>172</v>
      </c>
      <c r="B54" s="96" t="s">
        <v>169</v>
      </c>
      <c r="C54" s="96"/>
      <c r="D54" s="7"/>
      <c r="E54" s="8"/>
      <c r="F54" s="7"/>
      <c r="G54" s="7"/>
      <c r="H54" s="17"/>
      <c r="I54" s="7"/>
      <c r="J54" s="7"/>
      <c r="K54" s="22"/>
      <c r="L54" s="7"/>
      <c r="N54" s="7"/>
      <c r="O54" s="7"/>
    </row>
    <row r="55" spans="1:15" ht="78.75" customHeight="1" x14ac:dyDescent="0.15">
      <c r="A55" s="7">
        <v>1</v>
      </c>
      <c r="B55" s="7" t="s">
        <v>173</v>
      </c>
      <c r="C55" s="7" t="s">
        <v>64</v>
      </c>
      <c r="D55" s="7" t="s">
        <v>174</v>
      </c>
      <c r="E55" s="8" t="s">
        <v>221</v>
      </c>
      <c r="F55" s="7" t="s">
        <v>44</v>
      </c>
      <c r="G55" s="7">
        <v>49</v>
      </c>
      <c r="H55" s="17"/>
      <c r="I55" s="7">
        <f t="shared" si="0"/>
        <v>0</v>
      </c>
      <c r="J55" s="7" t="s">
        <v>68</v>
      </c>
      <c r="K55" s="22"/>
      <c r="L55" s="7"/>
      <c r="M55" s="24"/>
      <c r="N55" s="7">
        <f t="shared" ref="N55:N85" si="3">O55*50%</f>
        <v>5</v>
      </c>
      <c r="O55" s="7">
        <v>10</v>
      </c>
    </row>
    <row r="56" spans="1:15" ht="50.1" customHeight="1" x14ac:dyDescent="0.15">
      <c r="A56" s="7">
        <v>2</v>
      </c>
      <c r="B56" s="7" t="s">
        <v>178</v>
      </c>
      <c r="C56" s="7" t="s">
        <v>64</v>
      </c>
      <c r="D56" s="7" t="s">
        <v>179</v>
      </c>
      <c r="E56" s="8" t="s">
        <v>222</v>
      </c>
      <c r="F56" s="7" t="s">
        <v>181</v>
      </c>
      <c r="G56" s="7">
        <v>5</v>
      </c>
      <c r="H56" s="17"/>
      <c r="I56" s="7">
        <f t="shared" si="0"/>
        <v>0</v>
      </c>
      <c r="J56" s="7" t="s">
        <v>182</v>
      </c>
      <c r="K56" s="22"/>
      <c r="L56" s="7"/>
      <c r="M56" s="24"/>
      <c r="N56" s="7">
        <f t="shared" si="3"/>
        <v>10</v>
      </c>
      <c r="O56" s="7">
        <v>20</v>
      </c>
    </row>
    <row r="57" spans="1:15" ht="46.5" customHeight="1" x14ac:dyDescent="0.15">
      <c r="A57" s="7">
        <v>3</v>
      </c>
      <c r="B57" s="7" t="s">
        <v>183</v>
      </c>
      <c r="C57" s="7" t="s">
        <v>54</v>
      </c>
      <c r="D57" s="88" t="s">
        <v>184</v>
      </c>
      <c r="E57" s="93" t="s">
        <v>223</v>
      </c>
      <c r="F57" s="7" t="s">
        <v>57</v>
      </c>
      <c r="G57" s="7">
        <v>64</v>
      </c>
      <c r="H57" s="17"/>
      <c r="I57" s="7">
        <f t="shared" si="0"/>
        <v>0</v>
      </c>
      <c r="J57" s="7" t="s">
        <v>58</v>
      </c>
      <c r="K57" s="22"/>
      <c r="L57" s="7"/>
      <c r="M57" s="24"/>
      <c r="N57" s="7">
        <f t="shared" si="3"/>
        <v>30</v>
      </c>
      <c r="O57" s="7">
        <v>60</v>
      </c>
    </row>
    <row r="58" spans="1:15" ht="45.75" customHeight="1" x14ac:dyDescent="0.15">
      <c r="A58" s="7">
        <v>4</v>
      </c>
      <c r="B58" s="7" t="s">
        <v>186</v>
      </c>
      <c r="C58" s="7" t="s">
        <v>60</v>
      </c>
      <c r="D58" s="88"/>
      <c r="E58" s="93"/>
      <c r="F58" s="7" t="s">
        <v>61</v>
      </c>
      <c r="G58" s="7">
        <v>64</v>
      </c>
      <c r="H58" s="17"/>
      <c r="I58" s="7">
        <f t="shared" si="0"/>
        <v>0</v>
      </c>
      <c r="J58" s="7" t="s">
        <v>62</v>
      </c>
      <c r="K58" s="22"/>
      <c r="L58" s="7"/>
      <c r="M58" s="24"/>
      <c r="N58" s="7">
        <f t="shared" si="3"/>
        <v>15</v>
      </c>
      <c r="O58" s="7">
        <v>30</v>
      </c>
    </row>
    <row r="59" spans="1:15" ht="81" x14ac:dyDescent="0.15">
      <c r="A59" s="7">
        <v>5</v>
      </c>
      <c r="B59" s="7" t="s">
        <v>187</v>
      </c>
      <c r="C59" s="7" t="s">
        <v>188</v>
      </c>
      <c r="D59" s="7" t="s">
        <v>189</v>
      </c>
      <c r="E59" s="8" t="s">
        <v>224</v>
      </c>
      <c r="F59" s="7" t="s">
        <v>57</v>
      </c>
      <c r="G59" s="7">
        <v>24</v>
      </c>
      <c r="H59" s="17"/>
      <c r="I59" s="7">
        <f t="shared" si="0"/>
        <v>0</v>
      </c>
      <c r="J59" s="7" t="s">
        <v>191</v>
      </c>
      <c r="K59" s="22"/>
      <c r="L59" s="7"/>
      <c r="M59" s="24"/>
      <c r="N59" s="7">
        <f t="shared" si="3"/>
        <v>50</v>
      </c>
      <c r="O59" s="7">
        <v>100</v>
      </c>
    </row>
    <row r="60" spans="1:15" ht="35.1" customHeight="1" x14ac:dyDescent="0.15">
      <c r="A60" s="7">
        <v>6</v>
      </c>
      <c r="B60" s="7" t="s">
        <v>69</v>
      </c>
      <c r="C60" s="7" t="s">
        <v>54</v>
      </c>
      <c r="D60" s="88" t="s">
        <v>192</v>
      </c>
      <c r="E60" s="93" t="s">
        <v>225</v>
      </c>
      <c r="F60" s="7" t="s">
        <v>57</v>
      </c>
      <c r="G60" s="10">
        <v>10</v>
      </c>
      <c r="H60" s="17"/>
      <c r="I60" s="7">
        <f t="shared" si="0"/>
        <v>0</v>
      </c>
      <c r="J60" s="7" t="s">
        <v>71</v>
      </c>
      <c r="K60" s="22"/>
      <c r="L60" s="7"/>
      <c r="M60" s="24"/>
      <c r="N60" s="7">
        <f t="shared" si="3"/>
        <v>25</v>
      </c>
      <c r="O60" s="7">
        <v>50</v>
      </c>
    </row>
    <row r="61" spans="1:15" ht="32.1" customHeight="1" x14ac:dyDescent="0.15">
      <c r="A61" s="7">
        <v>7</v>
      </c>
      <c r="B61" s="7" t="s">
        <v>72</v>
      </c>
      <c r="C61" s="7" t="s">
        <v>60</v>
      </c>
      <c r="D61" s="88"/>
      <c r="E61" s="93"/>
      <c r="F61" s="7" t="s">
        <v>61</v>
      </c>
      <c r="G61" s="10">
        <v>10</v>
      </c>
      <c r="H61" s="17"/>
      <c r="I61" s="7">
        <f t="shared" si="0"/>
        <v>0</v>
      </c>
      <c r="J61" s="7" t="s">
        <v>62</v>
      </c>
      <c r="K61" s="22"/>
      <c r="L61" s="7"/>
      <c r="M61" s="24"/>
      <c r="N61" s="7">
        <f t="shared" si="3"/>
        <v>15</v>
      </c>
      <c r="O61" s="7">
        <v>30</v>
      </c>
    </row>
    <row r="62" spans="1:15" ht="35.1" customHeight="1" x14ac:dyDescent="0.15">
      <c r="A62" s="7">
        <v>8</v>
      </c>
      <c r="B62" s="7" t="s">
        <v>73</v>
      </c>
      <c r="C62" s="7" t="s">
        <v>64</v>
      </c>
      <c r="D62" s="7" t="s">
        <v>194</v>
      </c>
      <c r="E62" s="8" t="s">
        <v>226</v>
      </c>
      <c r="F62" s="7" t="s">
        <v>61</v>
      </c>
      <c r="G62" s="10">
        <v>2</v>
      </c>
      <c r="H62" s="17"/>
      <c r="I62" s="7">
        <f t="shared" si="0"/>
        <v>0</v>
      </c>
      <c r="J62" s="7" t="s">
        <v>71</v>
      </c>
      <c r="K62" s="22"/>
      <c r="L62" s="7"/>
      <c r="M62" s="24"/>
      <c r="N62" s="7">
        <f t="shared" si="3"/>
        <v>5</v>
      </c>
      <c r="O62" s="7">
        <v>10</v>
      </c>
    </row>
    <row r="63" spans="1:15" ht="35.1" customHeight="1" x14ac:dyDescent="0.15">
      <c r="A63" s="7">
        <v>9</v>
      </c>
      <c r="B63" s="7" t="s">
        <v>196</v>
      </c>
      <c r="C63" s="20" t="s">
        <v>164</v>
      </c>
      <c r="D63" s="7" t="s">
        <v>197</v>
      </c>
      <c r="E63" s="8" t="s">
        <v>227</v>
      </c>
      <c r="F63" s="7" t="s">
        <v>67</v>
      </c>
      <c r="G63" s="10">
        <v>12</v>
      </c>
      <c r="H63" s="14"/>
      <c r="I63" s="7">
        <f t="shared" si="0"/>
        <v>0</v>
      </c>
      <c r="J63" s="10" t="s">
        <v>199</v>
      </c>
      <c r="K63" s="22"/>
      <c r="L63" s="7"/>
      <c r="M63" s="24"/>
      <c r="N63" s="7">
        <f t="shared" si="3"/>
        <v>5</v>
      </c>
      <c r="O63" s="10">
        <v>10</v>
      </c>
    </row>
    <row r="64" spans="1:15" ht="35.1" customHeight="1" x14ac:dyDescent="0.15">
      <c r="A64" s="7">
        <v>10</v>
      </c>
      <c r="B64" s="7" t="s">
        <v>200</v>
      </c>
      <c r="C64" s="20" t="s">
        <v>156</v>
      </c>
      <c r="D64" s="7" t="s">
        <v>201</v>
      </c>
      <c r="E64" s="8" t="s">
        <v>228</v>
      </c>
      <c r="F64" s="7" t="s">
        <v>44</v>
      </c>
      <c r="G64" s="10">
        <v>1</v>
      </c>
      <c r="H64" s="14"/>
      <c r="I64" s="7">
        <f t="shared" si="0"/>
        <v>0</v>
      </c>
      <c r="J64" s="10" t="s">
        <v>159</v>
      </c>
      <c r="K64" s="22"/>
      <c r="L64" s="7"/>
      <c r="M64" s="24"/>
      <c r="N64" s="7">
        <f t="shared" si="3"/>
        <v>40</v>
      </c>
      <c r="O64" s="10">
        <v>80</v>
      </c>
    </row>
    <row r="65" spans="1:15" ht="35.1" customHeight="1" x14ac:dyDescent="0.15">
      <c r="A65" s="7">
        <v>11</v>
      </c>
      <c r="B65" s="7" t="s">
        <v>203</v>
      </c>
      <c r="C65" s="7" t="s">
        <v>118</v>
      </c>
      <c r="D65" s="7" t="s">
        <v>204</v>
      </c>
      <c r="E65" s="8" t="s">
        <v>229</v>
      </c>
      <c r="F65" s="7" t="s">
        <v>44</v>
      </c>
      <c r="G65" s="10">
        <v>2</v>
      </c>
      <c r="H65" s="17"/>
      <c r="I65" s="7">
        <f t="shared" si="0"/>
        <v>0</v>
      </c>
      <c r="J65" s="10" t="s">
        <v>206</v>
      </c>
      <c r="K65" s="22"/>
      <c r="L65" s="7"/>
      <c r="M65" s="24"/>
      <c r="N65" s="7">
        <f t="shared" si="3"/>
        <v>250</v>
      </c>
      <c r="O65" s="7">
        <v>500</v>
      </c>
    </row>
    <row r="66" spans="1:15" ht="35.1" customHeight="1" x14ac:dyDescent="0.15">
      <c r="A66" s="7">
        <v>12</v>
      </c>
      <c r="B66" s="7" t="s">
        <v>207</v>
      </c>
      <c r="C66" s="20" t="s">
        <v>134</v>
      </c>
      <c r="D66" s="7" t="s">
        <v>208</v>
      </c>
      <c r="E66" s="8" t="s">
        <v>230</v>
      </c>
      <c r="F66" s="20" t="s">
        <v>137</v>
      </c>
      <c r="G66" s="10">
        <v>1.2</v>
      </c>
      <c r="H66" s="14"/>
      <c r="I66" s="7">
        <f t="shared" si="0"/>
        <v>0</v>
      </c>
      <c r="J66" s="10" t="s">
        <v>138</v>
      </c>
      <c r="K66" s="22"/>
      <c r="L66" s="7"/>
      <c r="N66" s="7">
        <f t="shared" si="3"/>
        <v>50</v>
      </c>
      <c r="O66" s="10">
        <v>100</v>
      </c>
    </row>
    <row r="67" spans="1:15" ht="35.1" customHeight="1" x14ac:dyDescent="0.15">
      <c r="A67" s="7">
        <v>13</v>
      </c>
      <c r="B67" s="7" t="s">
        <v>210</v>
      </c>
      <c r="C67" s="7" t="s">
        <v>140</v>
      </c>
      <c r="D67" s="7" t="s">
        <v>211</v>
      </c>
      <c r="E67" s="8" t="s">
        <v>231</v>
      </c>
      <c r="F67" s="7" t="s">
        <v>44</v>
      </c>
      <c r="G67" s="10">
        <v>12</v>
      </c>
      <c r="H67" s="17"/>
      <c r="I67" s="7">
        <f t="shared" si="0"/>
        <v>0</v>
      </c>
      <c r="J67" s="7" t="s">
        <v>143</v>
      </c>
      <c r="K67" s="22"/>
      <c r="L67" s="7"/>
      <c r="M67" s="24"/>
      <c r="N67" s="7">
        <f t="shared" si="3"/>
        <v>15</v>
      </c>
      <c r="O67" s="7">
        <v>30</v>
      </c>
    </row>
    <row r="68" spans="1:15" ht="35.1" customHeight="1" x14ac:dyDescent="0.15">
      <c r="A68" s="7">
        <v>14</v>
      </c>
      <c r="B68" s="10" t="s">
        <v>213</v>
      </c>
      <c r="C68" s="7" t="s">
        <v>148</v>
      </c>
      <c r="D68" s="7" t="s">
        <v>214</v>
      </c>
      <c r="E68" s="8" t="s">
        <v>230</v>
      </c>
      <c r="F68" s="20" t="s">
        <v>137</v>
      </c>
      <c r="G68" s="10">
        <v>1.2</v>
      </c>
      <c r="H68" s="17"/>
      <c r="I68" s="7">
        <f t="shared" si="0"/>
        <v>0</v>
      </c>
      <c r="J68" s="7" t="s">
        <v>143</v>
      </c>
      <c r="K68" s="22"/>
      <c r="L68" s="7"/>
      <c r="M68" s="24"/>
      <c r="N68" s="7">
        <f t="shared" si="3"/>
        <v>400</v>
      </c>
      <c r="O68" s="7">
        <v>800</v>
      </c>
    </row>
    <row r="69" spans="1:15" ht="35.1" customHeight="1" x14ac:dyDescent="0.15">
      <c r="A69" s="7">
        <v>15</v>
      </c>
      <c r="B69" s="7" t="s">
        <v>215</v>
      </c>
      <c r="C69" s="7" t="s">
        <v>161</v>
      </c>
      <c r="D69" s="7" t="s">
        <v>111</v>
      </c>
      <c r="E69" s="8" t="s">
        <v>232</v>
      </c>
      <c r="F69" s="7" t="s">
        <v>217</v>
      </c>
      <c r="G69" s="10">
        <v>216.4</v>
      </c>
      <c r="H69" s="17"/>
      <c r="I69" s="7">
        <f t="shared" ref="I69:I132" si="4">ROUND(G69*H69,0)</f>
        <v>0</v>
      </c>
      <c r="J69" s="7" t="s">
        <v>218</v>
      </c>
      <c r="K69" s="22"/>
      <c r="L69" s="7"/>
      <c r="N69" s="7">
        <f t="shared" si="3"/>
        <v>30</v>
      </c>
      <c r="O69" s="7">
        <v>60</v>
      </c>
    </row>
    <row r="70" spans="1:15" ht="27.95" customHeight="1" x14ac:dyDescent="0.15">
      <c r="A70" s="15" t="s">
        <v>233</v>
      </c>
      <c r="B70" s="94" t="s">
        <v>234</v>
      </c>
      <c r="C70" s="94"/>
      <c r="D70" s="15"/>
      <c r="E70" s="8"/>
      <c r="F70" s="7"/>
      <c r="G70" s="7"/>
      <c r="H70" s="17"/>
      <c r="I70" s="7"/>
      <c r="J70" s="21"/>
      <c r="K70" s="22"/>
      <c r="L70" s="7"/>
      <c r="N70" s="7"/>
      <c r="O70" s="7"/>
    </row>
    <row r="71" spans="1:15" ht="24.95" customHeight="1" x14ac:dyDescent="0.15">
      <c r="A71" s="15" t="s">
        <v>172</v>
      </c>
      <c r="B71" s="96" t="s">
        <v>169</v>
      </c>
      <c r="C71" s="96"/>
      <c r="D71" s="7"/>
      <c r="E71" s="21"/>
      <c r="F71" s="7"/>
      <c r="G71" s="7"/>
      <c r="H71" s="17"/>
      <c r="I71" s="7"/>
      <c r="J71" s="7"/>
      <c r="K71" s="22"/>
      <c r="L71" s="7"/>
      <c r="N71" s="7"/>
      <c r="O71" s="7"/>
    </row>
    <row r="72" spans="1:15" ht="113.1" customHeight="1" x14ac:dyDescent="0.15">
      <c r="A72" s="7">
        <v>1</v>
      </c>
      <c r="B72" s="7" t="s">
        <v>173</v>
      </c>
      <c r="C72" s="7" t="s">
        <v>64</v>
      </c>
      <c r="D72" s="7" t="s">
        <v>174</v>
      </c>
      <c r="E72" s="8" t="s">
        <v>235</v>
      </c>
      <c r="F72" s="7" t="s">
        <v>44</v>
      </c>
      <c r="G72" s="7">
        <v>49</v>
      </c>
      <c r="H72" s="17"/>
      <c r="I72" s="7">
        <f t="shared" si="4"/>
        <v>0</v>
      </c>
      <c r="J72" s="7" t="s">
        <v>68</v>
      </c>
      <c r="K72" s="22"/>
      <c r="L72" s="7"/>
      <c r="M72" s="24"/>
      <c r="N72" s="7">
        <f t="shared" si="3"/>
        <v>5</v>
      </c>
      <c r="O72" s="7">
        <v>10</v>
      </c>
    </row>
    <row r="73" spans="1:15" ht="50.1" customHeight="1" x14ac:dyDescent="0.15">
      <c r="A73" s="7">
        <v>2</v>
      </c>
      <c r="B73" s="7" t="s">
        <v>178</v>
      </c>
      <c r="C73" s="7" t="s">
        <v>64</v>
      </c>
      <c r="D73" s="7" t="s">
        <v>179</v>
      </c>
      <c r="E73" s="8" t="s">
        <v>236</v>
      </c>
      <c r="F73" s="7" t="s">
        <v>181</v>
      </c>
      <c r="G73" s="7">
        <v>5</v>
      </c>
      <c r="H73" s="17"/>
      <c r="I73" s="7">
        <f t="shared" si="4"/>
        <v>0</v>
      </c>
      <c r="J73" s="7" t="s">
        <v>182</v>
      </c>
      <c r="K73" s="22"/>
      <c r="L73" s="7"/>
      <c r="M73" s="24"/>
      <c r="N73" s="7">
        <f t="shared" si="3"/>
        <v>10</v>
      </c>
      <c r="O73" s="7">
        <v>20</v>
      </c>
    </row>
    <row r="74" spans="1:15" ht="63.95" customHeight="1" x14ac:dyDescent="0.15">
      <c r="A74" s="7">
        <v>3</v>
      </c>
      <c r="B74" s="7" t="s">
        <v>183</v>
      </c>
      <c r="C74" s="7" t="s">
        <v>54</v>
      </c>
      <c r="D74" s="88" t="s">
        <v>184</v>
      </c>
      <c r="E74" s="93" t="s">
        <v>237</v>
      </c>
      <c r="F74" s="7" t="s">
        <v>57</v>
      </c>
      <c r="G74" s="7">
        <v>64</v>
      </c>
      <c r="H74" s="17"/>
      <c r="I74" s="7">
        <f t="shared" si="4"/>
        <v>0</v>
      </c>
      <c r="J74" s="7" t="s">
        <v>58</v>
      </c>
      <c r="K74" s="22"/>
      <c r="L74" s="7"/>
      <c r="M74" s="24"/>
      <c r="N74" s="7">
        <f t="shared" si="3"/>
        <v>30</v>
      </c>
      <c r="O74" s="7">
        <v>60</v>
      </c>
    </row>
    <row r="75" spans="1:15" ht="69.95" customHeight="1" x14ac:dyDescent="0.15">
      <c r="A75" s="7">
        <v>4</v>
      </c>
      <c r="B75" s="7" t="s">
        <v>186</v>
      </c>
      <c r="C75" s="7" t="s">
        <v>60</v>
      </c>
      <c r="D75" s="88"/>
      <c r="E75" s="93"/>
      <c r="F75" s="7" t="s">
        <v>61</v>
      </c>
      <c r="G75" s="7">
        <v>64</v>
      </c>
      <c r="H75" s="17"/>
      <c r="I75" s="7">
        <f t="shared" si="4"/>
        <v>0</v>
      </c>
      <c r="J75" s="7" t="s">
        <v>62</v>
      </c>
      <c r="K75" s="22"/>
      <c r="L75" s="7"/>
      <c r="M75" s="24"/>
      <c r="N75" s="7">
        <f t="shared" si="3"/>
        <v>15</v>
      </c>
      <c r="O75" s="7">
        <v>30</v>
      </c>
    </row>
    <row r="76" spans="1:15" ht="81" x14ac:dyDescent="0.15">
      <c r="A76" s="7">
        <v>5</v>
      </c>
      <c r="B76" s="7" t="s">
        <v>187</v>
      </c>
      <c r="C76" s="7" t="s">
        <v>188</v>
      </c>
      <c r="D76" s="7" t="s">
        <v>189</v>
      </c>
      <c r="E76" s="8" t="s">
        <v>238</v>
      </c>
      <c r="F76" s="7" t="s">
        <v>57</v>
      </c>
      <c r="G76" s="7">
        <v>24</v>
      </c>
      <c r="H76" s="17"/>
      <c r="I76" s="7">
        <f t="shared" si="4"/>
        <v>0</v>
      </c>
      <c r="J76" s="7" t="s">
        <v>191</v>
      </c>
      <c r="K76" s="22"/>
      <c r="L76" s="7"/>
      <c r="M76" s="24"/>
      <c r="N76" s="7">
        <f t="shared" si="3"/>
        <v>50</v>
      </c>
      <c r="O76" s="7">
        <v>100</v>
      </c>
    </row>
    <row r="77" spans="1:15" ht="30" customHeight="1" x14ac:dyDescent="0.15">
      <c r="A77" s="7">
        <v>6</v>
      </c>
      <c r="B77" s="7" t="s">
        <v>69</v>
      </c>
      <c r="C77" s="7" t="s">
        <v>54</v>
      </c>
      <c r="D77" s="88" t="s">
        <v>192</v>
      </c>
      <c r="E77" s="93" t="s">
        <v>239</v>
      </c>
      <c r="F77" s="7" t="s">
        <v>57</v>
      </c>
      <c r="G77" s="10">
        <v>10</v>
      </c>
      <c r="H77" s="17"/>
      <c r="I77" s="7">
        <f t="shared" si="4"/>
        <v>0</v>
      </c>
      <c r="J77" s="7" t="s">
        <v>71</v>
      </c>
      <c r="K77" s="22"/>
      <c r="L77" s="7"/>
      <c r="M77" s="24"/>
      <c r="N77" s="7">
        <f t="shared" si="3"/>
        <v>25</v>
      </c>
      <c r="O77" s="7">
        <v>50</v>
      </c>
    </row>
    <row r="78" spans="1:15" ht="36.950000000000003" customHeight="1" x14ac:dyDescent="0.15">
      <c r="A78" s="7">
        <v>7</v>
      </c>
      <c r="B78" s="7" t="s">
        <v>72</v>
      </c>
      <c r="C78" s="7" t="s">
        <v>60</v>
      </c>
      <c r="D78" s="88"/>
      <c r="E78" s="93"/>
      <c r="F78" s="7" t="s">
        <v>61</v>
      </c>
      <c r="G78" s="10">
        <v>10</v>
      </c>
      <c r="H78" s="17"/>
      <c r="I78" s="7">
        <f t="shared" si="4"/>
        <v>0</v>
      </c>
      <c r="J78" s="7" t="s">
        <v>62</v>
      </c>
      <c r="K78" s="22"/>
      <c r="L78" s="7"/>
      <c r="M78" s="24"/>
      <c r="N78" s="7">
        <f t="shared" si="3"/>
        <v>15</v>
      </c>
      <c r="O78" s="7">
        <v>30</v>
      </c>
    </row>
    <row r="79" spans="1:15" ht="54" customHeight="1" x14ac:dyDescent="0.15">
      <c r="A79" s="7">
        <v>8</v>
      </c>
      <c r="B79" s="7" t="s">
        <v>73</v>
      </c>
      <c r="C79" s="7" t="s">
        <v>64</v>
      </c>
      <c r="D79" s="7" t="s">
        <v>194</v>
      </c>
      <c r="E79" s="8" t="s">
        <v>240</v>
      </c>
      <c r="F79" s="7" t="s">
        <v>61</v>
      </c>
      <c r="G79" s="10">
        <v>2</v>
      </c>
      <c r="H79" s="17"/>
      <c r="I79" s="7">
        <f t="shared" si="4"/>
        <v>0</v>
      </c>
      <c r="J79" s="7" t="s">
        <v>71</v>
      </c>
      <c r="K79" s="22"/>
      <c r="L79" s="7"/>
      <c r="M79" s="24"/>
      <c r="N79" s="7">
        <f t="shared" si="3"/>
        <v>5</v>
      </c>
      <c r="O79" s="7">
        <v>10</v>
      </c>
    </row>
    <row r="80" spans="1:15" ht="65.099999999999994" customHeight="1" x14ac:dyDescent="0.15">
      <c r="A80" s="7">
        <v>9</v>
      </c>
      <c r="B80" s="7" t="s">
        <v>196</v>
      </c>
      <c r="C80" s="20" t="s">
        <v>164</v>
      </c>
      <c r="D80" s="7" t="s">
        <v>197</v>
      </c>
      <c r="E80" s="8" t="s">
        <v>241</v>
      </c>
      <c r="F80" s="7" t="s">
        <v>67</v>
      </c>
      <c r="G80" s="10">
        <v>12</v>
      </c>
      <c r="H80" s="14"/>
      <c r="I80" s="7">
        <f t="shared" si="4"/>
        <v>0</v>
      </c>
      <c r="J80" s="10" t="s">
        <v>199</v>
      </c>
      <c r="K80" s="22"/>
      <c r="L80" s="7"/>
      <c r="M80" s="24"/>
      <c r="N80" s="7">
        <f t="shared" si="3"/>
        <v>5</v>
      </c>
      <c r="O80" s="10">
        <v>10</v>
      </c>
    </row>
    <row r="81" spans="1:15" ht="63.95" customHeight="1" x14ac:dyDescent="0.15">
      <c r="A81" s="7">
        <v>10</v>
      </c>
      <c r="B81" s="7" t="s">
        <v>200</v>
      </c>
      <c r="C81" s="20" t="s">
        <v>156</v>
      </c>
      <c r="D81" s="7" t="s">
        <v>201</v>
      </c>
      <c r="E81" s="8" t="s">
        <v>242</v>
      </c>
      <c r="F81" s="7" t="s">
        <v>44</v>
      </c>
      <c r="G81" s="10">
        <v>1</v>
      </c>
      <c r="H81" s="14"/>
      <c r="I81" s="7">
        <f t="shared" si="4"/>
        <v>0</v>
      </c>
      <c r="J81" s="10" t="s">
        <v>159</v>
      </c>
      <c r="K81" s="22"/>
      <c r="L81" s="7"/>
      <c r="M81" s="24"/>
      <c r="N81" s="7">
        <f t="shared" si="3"/>
        <v>40</v>
      </c>
      <c r="O81" s="10">
        <v>80</v>
      </c>
    </row>
    <row r="82" spans="1:15" ht="50.1" customHeight="1" x14ac:dyDescent="0.15">
      <c r="A82" s="7">
        <v>11</v>
      </c>
      <c r="B82" s="7" t="s">
        <v>203</v>
      </c>
      <c r="C82" s="7" t="s">
        <v>118</v>
      </c>
      <c r="D82" s="7" t="s">
        <v>204</v>
      </c>
      <c r="E82" s="8" t="s">
        <v>243</v>
      </c>
      <c r="F82" s="7" t="s">
        <v>44</v>
      </c>
      <c r="G82" s="10">
        <v>2</v>
      </c>
      <c r="H82" s="17"/>
      <c r="I82" s="7">
        <f t="shared" si="4"/>
        <v>0</v>
      </c>
      <c r="J82" s="10" t="s">
        <v>206</v>
      </c>
      <c r="K82" s="22"/>
      <c r="L82" s="7"/>
      <c r="M82" s="24"/>
      <c r="N82" s="7">
        <f t="shared" si="3"/>
        <v>250</v>
      </c>
      <c r="O82" s="7">
        <v>500</v>
      </c>
    </row>
    <row r="83" spans="1:15" ht="53.1" customHeight="1" x14ac:dyDescent="0.15">
      <c r="A83" s="7">
        <v>12</v>
      </c>
      <c r="B83" s="7" t="s">
        <v>207</v>
      </c>
      <c r="C83" s="20" t="s">
        <v>134</v>
      </c>
      <c r="D83" s="7" t="s">
        <v>208</v>
      </c>
      <c r="E83" s="8" t="s">
        <v>244</v>
      </c>
      <c r="F83" s="20" t="s">
        <v>137</v>
      </c>
      <c r="G83" s="10">
        <v>1.8</v>
      </c>
      <c r="H83" s="14"/>
      <c r="I83" s="7">
        <f t="shared" si="4"/>
        <v>0</v>
      </c>
      <c r="J83" s="10" t="s">
        <v>245</v>
      </c>
      <c r="K83" s="22"/>
      <c r="L83" s="7"/>
      <c r="N83" s="7">
        <f t="shared" si="3"/>
        <v>50</v>
      </c>
      <c r="O83" s="10">
        <v>100</v>
      </c>
    </row>
    <row r="84" spans="1:15" ht="68.099999999999994" customHeight="1" x14ac:dyDescent="0.15">
      <c r="A84" s="7">
        <v>13</v>
      </c>
      <c r="B84" s="7" t="s">
        <v>210</v>
      </c>
      <c r="C84" s="7" t="s">
        <v>140</v>
      </c>
      <c r="D84" s="7" t="s">
        <v>211</v>
      </c>
      <c r="E84" s="8" t="s">
        <v>246</v>
      </c>
      <c r="F84" s="7" t="s">
        <v>44</v>
      </c>
      <c r="G84" s="10">
        <v>12</v>
      </c>
      <c r="H84" s="17"/>
      <c r="I84" s="7">
        <f t="shared" si="4"/>
        <v>0</v>
      </c>
      <c r="J84" s="7" t="s">
        <v>143</v>
      </c>
      <c r="K84" s="22"/>
      <c r="L84" s="7"/>
      <c r="M84" s="24"/>
      <c r="N84" s="7">
        <f t="shared" si="3"/>
        <v>15</v>
      </c>
      <c r="O84" s="7">
        <v>30</v>
      </c>
    </row>
    <row r="85" spans="1:15" ht="45" customHeight="1" x14ac:dyDescent="0.15">
      <c r="A85" s="7">
        <v>14</v>
      </c>
      <c r="B85" s="10" t="s">
        <v>213</v>
      </c>
      <c r="C85" s="7" t="s">
        <v>148</v>
      </c>
      <c r="D85" s="7" t="s">
        <v>214</v>
      </c>
      <c r="E85" s="8" t="s">
        <v>244</v>
      </c>
      <c r="F85" s="20" t="s">
        <v>137</v>
      </c>
      <c r="G85" s="10">
        <v>1.8</v>
      </c>
      <c r="H85" s="17"/>
      <c r="I85" s="7">
        <f t="shared" si="4"/>
        <v>0</v>
      </c>
      <c r="J85" s="7" t="s">
        <v>143</v>
      </c>
      <c r="K85" s="22"/>
      <c r="L85" s="7"/>
      <c r="M85" s="24"/>
      <c r="N85" s="7">
        <f t="shared" si="3"/>
        <v>400</v>
      </c>
      <c r="O85" s="7">
        <v>800</v>
      </c>
    </row>
    <row r="86" spans="1:15" ht="32.1" customHeight="1" x14ac:dyDescent="0.15">
      <c r="A86" s="7">
        <v>15</v>
      </c>
      <c r="B86" s="7" t="s">
        <v>215</v>
      </c>
      <c r="C86" s="7" t="s">
        <v>161</v>
      </c>
      <c r="D86" s="7" t="s">
        <v>111</v>
      </c>
      <c r="E86" s="8" t="s">
        <v>247</v>
      </c>
      <c r="F86" s="7" t="s">
        <v>217</v>
      </c>
      <c r="G86" s="10">
        <v>276.39999999999998</v>
      </c>
      <c r="H86" s="17"/>
      <c r="I86" s="7">
        <f t="shared" si="4"/>
        <v>0</v>
      </c>
      <c r="J86" s="7" t="s">
        <v>218</v>
      </c>
      <c r="K86" s="22"/>
      <c r="L86" s="7"/>
      <c r="N86" s="7">
        <f t="shared" ref="N86:N117" si="5">O86*50%</f>
        <v>30</v>
      </c>
      <c r="O86" s="7">
        <v>60</v>
      </c>
    </row>
    <row r="87" spans="1:15" ht="27.95" customHeight="1" x14ac:dyDescent="0.15">
      <c r="A87" s="15" t="s">
        <v>248</v>
      </c>
      <c r="B87" s="94" t="s">
        <v>249</v>
      </c>
      <c r="C87" s="94"/>
      <c r="D87" s="15"/>
      <c r="E87" s="8"/>
      <c r="F87" s="7"/>
      <c r="G87" s="7"/>
      <c r="H87" s="17"/>
      <c r="I87" s="7"/>
      <c r="J87" s="21"/>
      <c r="K87" s="22"/>
      <c r="L87" s="7"/>
      <c r="N87" s="7"/>
      <c r="O87" s="7"/>
    </row>
    <row r="88" spans="1:15" ht="24.95" customHeight="1" x14ac:dyDescent="0.15">
      <c r="A88" s="15" t="s">
        <v>172</v>
      </c>
      <c r="B88" s="96" t="s">
        <v>169</v>
      </c>
      <c r="C88" s="96"/>
      <c r="D88" s="7"/>
      <c r="E88" s="21"/>
      <c r="F88" s="7"/>
      <c r="G88" s="7"/>
      <c r="H88" s="17"/>
      <c r="I88" s="7"/>
      <c r="J88" s="7"/>
      <c r="K88" s="22"/>
      <c r="L88" s="7"/>
      <c r="N88" s="7"/>
      <c r="O88" s="7"/>
    </row>
    <row r="89" spans="1:15" ht="129.94999999999999" customHeight="1" x14ac:dyDescent="0.15">
      <c r="A89" s="7">
        <v>1</v>
      </c>
      <c r="B89" s="7" t="s">
        <v>173</v>
      </c>
      <c r="C89" s="7" t="s">
        <v>64</v>
      </c>
      <c r="D89" s="7" t="s">
        <v>174</v>
      </c>
      <c r="E89" s="8" t="s">
        <v>250</v>
      </c>
      <c r="F89" s="7" t="s">
        <v>44</v>
      </c>
      <c r="G89" s="7">
        <v>49</v>
      </c>
      <c r="H89" s="17"/>
      <c r="I89" s="7">
        <f t="shared" si="4"/>
        <v>0</v>
      </c>
      <c r="J89" s="7" t="s">
        <v>68</v>
      </c>
      <c r="K89" s="22"/>
      <c r="L89" s="7"/>
      <c r="M89" s="24"/>
      <c r="N89" s="7">
        <f t="shared" si="5"/>
        <v>5</v>
      </c>
      <c r="O89" s="7">
        <v>10</v>
      </c>
    </row>
    <row r="90" spans="1:15" ht="65.099999999999994" customHeight="1" x14ac:dyDescent="0.15">
      <c r="A90" s="7">
        <v>2</v>
      </c>
      <c r="B90" s="7" t="s">
        <v>178</v>
      </c>
      <c r="C90" s="7" t="s">
        <v>64</v>
      </c>
      <c r="D90" s="7" t="s">
        <v>179</v>
      </c>
      <c r="E90" s="8" t="s">
        <v>251</v>
      </c>
      <c r="F90" s="7" t="s">
        <v>181</v>
      </c>
      <c r="G90" s="7">
        <v>5</v>
      </c>
      <c r="H90" s="17"/>
      <c r="I90" s="7">
        <f t="shared" si="4"/>
        <v>0</v>
      </c>
      <c r="J90" s="7" t="s">
        <v>182</v>
      </c>
      <c r="K90" s="22"/>
      <c r="L90" s="7"/>
      <c r="M90" s="24"/>
      <c r="N90" s="7">
        <f t="shared" si="5"/>
        <v>10</v>
      </c>
      <c r="O90" s="7">
        <v>20</v>
      </c>
    </row>
    <row r="91" spans="1:15" ht="65.099999999999994" customHeight="1" x14ac:dyDescent="0.15">
      <c r="A91" s="7">
        <v>3</v>
      </c>
      <c r="B91" s="7" t="s">
        <v>183</v>
      </c>
      <c r="C91" s="7" t="s">
        <v>54</v>
      </c>
      <c r="D91" s="88" t="s">
        <v>184</v>
      </c>
      <c r="E91" s="93" t="s">
        <v>252</v>
      </c>
      <c r="F91" s="7" t="s">
        <v>57</v>
      </c>
      <c r="G91" s="7">
        <v>64</v>
      </c>
      <c r="H91" s="17"/>
      <c r="I91" s="7">
        <f t="shared" si="4"/>
        <v>0</v>
      </c>
      <c r="J91" s="7" t="s">
        <v>58</v>
      </c>
      <c r="K91" s="22"/>
      <c r="L91" s="7"/>
      <c r="M91" s="24"/>
      <c r="N91" s="7">
        <f t="shared" si="5"/>
        <v>30</v>
      </c>
      <c r="O91" s="7">
        <v>60</v>
      </c>
    </row>
    <row r="92" spans="1:15" ht="65.099999999999994" customHeight="1" x14ac:dyDescent="0.15">
      <c r="A92" s="7">
        <v>4</v>
      </c>
      <c r="B92" s="7" t="s">
        <v>186</v>
      </c>
      <c r="C92" s="7" t="s">
        <v>60</v>
      </c>
      <c r="D92" s="88"/>
      <c r="E92" s="93"/>
      <c r="F92" s="7" t="s">
        <v>61</v>
      </c>
      <c r="G92" s="7">
        <v>64</v>
      </c>
      <c r="H92" s="17"/>
      <c r="I92" s="7">
        <f t="shared" si="4"/>
        <v>0</v>
      </c>
      <c r="J92" s="7" t="s">
        <v>62</v>
      </c>
      <c r="K92" s="22"/>
      <c r="L92" s="7"/>
      <c r="M92" s="24"/>
      <c r="N92" s="7">
        <f t="shared" si="5"/>
        <v>15</v>
      </c>
      <c r="O92" s="7">
        <v>30</v>
      </c>
    </row>
    <row r="93" spans="1:15" ht="91.5" customHeight="1" x14ac:dyDescent="0.15">
      <c r="A93" s="7">
        <v>5</v>
      </c>
      <c r="B93" s="7" t="s">
        <v>187</v>
      </c>
      <c r="C93" s="7" t="s">
        <v>188</v>
      </c>
      <c r="D93" s="7" t="s">
        <v>189</v>
      </c>
      <c r="E93" s="8" t="s">
        <v>253</v>
      </c>
      <c r="F93" s="7" t="s">
        <v>57</v>
      </c>
      <c r="G93" s="7">
        <v>24</v>
      </c>
      <c r="H93" s="17"/>
      <c r="I93" s="7">
        <f t="shared" si="4"/>
        <v>0</v>
      </c>
      <c r="J93" s="7" t="s">
        <v>191</v>
      </c>
      <c r="K93" s="22"/>
      <c r="L93" s="7"/>
      <c r="M93" s="24"/>
      <c r="N93" s="7">
        <f t="shared" si="5"/>
        <v>50</v>
      </c>
      <c r="O93" s="7">
        <v>100</v>
      </c>
    </row>
    <row r="94" spans="1:15" ht="32.1" customHeight="1" x14ac:dyDescent="0.15">
      <c r="A94" s="7">
        <v>6</v>
      </c>
      <c r="B94" s="7" t="s">
        <v>69</v>
      </c>
      <c r="C94" s="7" t="s">
        <v>54</v>
      </c>
      <c r="D94" s="88" t="s">
        <v>192</v>
      </c>
      <c r="E94" s="93" t="s">
        <v>254</v>
      </c>
      <c r="F94" s="7" t="s">
        <v>57</v>
      </c>
      <c r="G94" s="10">
        <v>10</v>
      </c>
      <c r="H94" s="17"/>
      <c r="I94" s="7">
        <f t="shared" si="4"/>
        <v>0</v>
      </c>
      <c r="J94" s="7" t="s">
        <v>71</v>
      </c>
      <c r="K94" s="22"/>
      <c r="L94" s="7"/>
      <c r="M94" s="24"/>
      <c r="N94" s="7">
        <f t="shared" si="5"/>
        <v>25</v>
      </c>
      <c r="O94" s="7">
        <v>50</v>
      </c>
    </row>
    <row r="95" spans="1:15" ht="35.1" customHeight="1" x14ac:dyDescent="0.15">
      <c r="A95" s="7">
        <v>7</v>
      </c>
      <c r="B95" s="7" t="s">
        <v>72</v>
      </c>
      <c r="C95" s="7" t="s">
        <v>60</v>
      </c>
      <c r="D95" s="88"/>
      <c r="E95" s="93"/>
      <c r="F95" s="7" t="s">
        <v>61</v>
      </c>
      <c r="G95" s="10">
        <v>10</v>
      </c>
      <c r="H95" s="17"/>
      <c r="I95" s="7">
        <f t="shared" si="4"/>
        <v>0</v>
      </c>
      <c r="J95" s="7" t="s">
        <v>62</v>
      </c>
      <c r="K95" s="22"/>
      <c r="L95" s="7"/>
      <c r="M95" s="24"/>
      <c r="N95" s="7">
        <f t="shared" si="5"/>
        <v>15</v>
      </c>
      <c r="O95" s="7">
        <v>30</v>
      </c>
    </row>
    <row r="96" spans="1:15" ht="36" customHeight="1" x14ac:dyDescent="0.15">
      <c r="A96" s="7">
        <v>8</v>
      </c>
      <c r="B96" s="7" t="s">
        <v>73</v>
      </c>
      <c r="C96" s="7" t="s">
        <v>64</v>
      </c>
      <c r="D96" s="7" t="s">
        <v>194</v>
      </c>
      <c r="E96" s="8" t="s">
        <v>255</v>
      </c>
      <c r="F96" s="7" t="s">
        <v>61</v>
      </c>
      <c r="G96" s="10">
        <v>2</v>
      </c>
      <c r="H96" s="17"/>
      <c r="I96" s="7">
        <f t="shared" si="4"/>
        <v>0</v>
      </c>
      <c r="J96" s="7" t="s">
        <v>71</v>
      </c>
      <c r="K96" s="22"/>
      <c r="L96" s="7"/>
      <c r="M96" s="24"/>
      <c r="N96" s="7">
        <f t="shared" si="5"/>
        <v>5</v>
      </c>
      <c r="O96" s="7">
        <v>10</v>
      </c>
    </row>
    <row r="97" spans="1:15" ht="65.099999999999994" customHeight="1" x14ac:dyDescent="0.15">
      <c r="A97" s="7">
        <v>9</v>
      </c>
      <c r="B97" s="7" t="s">
        <v>196</v>
      </c>
      <c r="C97" s="20" t="s">
        <v>164</v>
      </c>
      <c r="D97" s="7" t="s">
        <v>197</v>
      </c>
      <c r="E97" s="8" t="s">
        <v>256</v>
      </c>
      <c r="F97" s="7" t="s">
        <v>67</v>
      </c>
      <c r="G97" s="10">
        <v>16</v>
      </c>
      <c r="H97" s="14"/>
      <c r="I97" s="7">
        <f t="shared" si="4"/>
        <v>0</v>
      </c>
      <c r="J97" s="10" t="s">
        <v>199</v>
      </c>
      <c r="K97" s="22"/>
      <c r="L97" s="7"/>
      <c r="M97" s="24"/>
      <c r="N97" s="7">
        <f t="shared" si="5"/>
        <v>5</v>
      </c>
      <c r="O97" s="10">
        <v>10</v>
      </c>
    </row>
    <row r="98" spans="1:15" ht="65.099999999999994" customHeight="1" x14ac:dyDescent="0.15">
      <c r="A98" s="7">
        <v>10</v>
      </c>
      <c r="B98" s="7" t="s">
        <v>200</v>
      </c>
      <c r="C98" s="20" t="s">
        <v>156</v>
      </c>
      <c r="D98" s="7" t="s">
        <v>201</v>
      </c>
      <c r="E98" s="8" t="s">
        <v>257</v>
      </c>
      <c r="F98" s="7" t="s">
        <v>44</v>
      </c>
      <c r="G98" s="10">
        <v>1</v>
      </c>
      <c r="H98" s="14"/>
      <c r="I98" s="7">
        <f t="shared" si="4"/>
        <v>0</v>
      </c>
      <c r="J98" s="10" t="s">
        <v>159</v>
      </c>
      <c r="K98" s="22"/>
      <c r="L98" s="7"/>
      <c r="M98" s="24"/>
      <c r="N98" s="7">
        <f t="shared" si="5"/>
        <v>40</v>
      </c>
      <c r="O98" s="10">
        <v>80</v>
      </c>
    </row>
    <row r="99" spans="1:15" ht="65.099999999999994" customHeight="1" x14ac:dyDescent="0.15">
      <c r="A99" s="7">
        <v>11</v>
      </c>
      <c r="B99" s="7" t="s">
        <v>203</v>
      </c>
      <c r="C99" s="7" t="s">
        <v>118</v>
      </c>
      <c r="D99" s="7" t="s">
        <v>204</v>
      </c>
      <c r="E99" s="8" t="s">
        <v>258</v>
      </c>
      <c r="F99" s="7" t="s">
        <v>44</v>
      </c>
      <c r="G99" s="10">
        <v>2</v>
      </c>
      <c r="H99" s="17"/>
      <c r="I99" s="7">
        <f t="shared" si="4"/>
        <v>0</v>
      </c>
      <c r="J99" s="10" t="s">
        <v>206</v>
      </c>
      <c r="K99" s="22"/>
      <c r="L99" s="7"/>
      <c r="M99" s="24"/>
      <c r="N99" s="7">
        <f t="shared" si="5"/>
        <v>250</v>
      </c>
      <c r="O99" s="7">
        <v>500</v>
      </c>
    </row>
    <row r="100" spans="1:15" ht="65.099999999999994" customHeight="1" x14ac:dyDescent="0.15">
      <c r="A100" s="7">
        <v>12</v>
      </c>
      <c r="B100" s="7" t="s">
        <v>207</v>
      </c>
      <c r="C100" s="20" t="s">
        <v>134</v>
      </c>
      <c r="D100" s="7" t="s">
        <v>208</v>
      </c>
      <c r="E100" s="8" t="s">
        <v>259</v>
      </c>
      <c r="F100" s="20" t="s">
        <v>137</v>
      </c>
      <c r="G100" s="10">
        <v>1.8</v>
      </c>
      <c r="H100" s="14"/>
      <c r="I100" s="7">
        <f t="shared" si="4"/>
        <v>0</v>
      </c>
      <c r="J100" s="10" t="s">
        <v>260</v>
      </c>
      <c r="K100" s="22"/>
      <c r="L100" s="7"/>
      <c r="M100" s="24"/>
      <c r="N100" s="7">
        <f t="shared" si="5"/>
        <v>50</v>
      </c>
      <c r="O100" s="10">
        <v>100</v>
      </c>
    </row>
    <row r="101" spans="1:15" ht="65.099999999999994" customHeight="1" x14ac:dyDescent="0.15">
      <c r="A101" s="7">
        <v>13</v>
      </c>
      <c r="B101" s="7" t="s">
        <v>210</v>
      </c>
      <c r="C101" s="7" t="s">
        <v>140</v>
      </c>
      <c r="D101" s="7" t="s">
        <v>211</v>
      </c>
      <c r="E101" s="8" t="s">
        <v>261</v>
      </c>
      <c r="F101" s="7" t="s">
        <v>44</v>
      </c>
      <c r="G101" s="10">
        <v>18</v>
      </c>
      <c r="H101" s="17"/>
      <c r="I101" s="7">
        <f t="shared" si="4"/>
        <v>0</v>
      </c>
      <c r="J101" s="7" t="s">
        <v>143</v>
      </c>
      <c r="K101" s="22"/>
      <c r="L101" s="7"/>
      <c r="M101" s="24"/>
      <c r="N101" s="7">
        <f t="shared" si="5"/>
        <v>15</v>
      </c>
      <c r="O101" s="7">
        <v>30</v>
      </c>
    </row>
    <row r="102" spans="1:15" ht="45.95" customHeight="1" x14ac:dyDescent="0.15">
      <c r="A102" s="7">
        <v>14</v>
      </c>
      <c r="B102" s="10" t="s">
        <v>213</v>
      </c>
      <c r="C102" s="7" t="s">
        <v>148</v>
      </c>
      <c r="D102" s="7" t="s">
        <v>214</v>
      </c>
      <c r="E102" s="8" t="s">
        <v>259</v>
      </c>
      <c r="F102" s="20" t="s">
        <v>137</v>
      </c>
      <c r="G102" s="10">
        <v>1.8</v>
      </c>
      <c r="H102" s="17"/>
      <c r="I102" s="7">
        <f t="shared" si="4"/>
        <v>0</v>
      </c>
      <c r="J102" s="7" t="s">
        <v>143</v>
      </c>
      <c r="K102" s="22"/>
      <c r="L102" s="7"/>
      <c r="M102" s="24"/>
      <c r="N102" s="7">
        <f t="shared" si="5"/>
        <v>400</v>
      </c>
      <c r="O102" s="7">
        <v>800</v>
      </c>
    </row>
    <row r="103" spans="1:15" ht="37.5" customHeight="1" x14ac:dyDescent="0.15">
      <c r="A103" s="7">
        <v>15</v>
      </c>
      <c r="B103" s="7" t="s">
        <v>215</v>
      </c>
      <c r="C103" s="7" t="s">
        <v>161</v>
      </c>
      <c r="D103" s="7" t="s">
        <v>111</v>
      </c>
      <c r="E103" s="8" t="s">
        <v>262</v>
      </c>
      <c r="F103" s="7" t="s">
        <v>217</v>
      </c>
      <c r="G103" s="10">
        <v>333.2</v>
      </c>
      <c r="H103" s="17"/>
      <c r="I103" s="7">
        <f t="shared" si="4"/>
        <v>0</v>
      </c>
      <c r="J103" s="7" t="s">
        <v>218</v>
      </c>
      <c r="K103" s="22"/>
      <c r="L103" s="7"/>
      <c r="N103" s="7">
        <f t="shared" si="5"/>
        <v>30</v>
      </c>
      <c r="O103" s="7">
        <v>60</v>
      </c>
    </row>
    <row r="104" spans="1:15" ht="17.100000000000001" customHeight="1" x14ac:dyDescent="0.15">
      <c r="A104" s="9" t="s">
        <v>263</v>
      </c>
      <c r="B104" s="94" t="s">
        <v>264</v>
      </c>
      <c r="C104" s="94"/>
      <c r="D104" s="15"/>
      <c r="E104" s="8"/>
      <c r="F104" s="10"/>
      <c r="G104" s="7"/>
      <c r="H104" s="17"/>
      <c r="I104" s="7"/>
      <c r="J104" s="7"/>
      <c r="K104" s="92"/>
      <c r="L104" s="7"/>
      <c r="N104" s="7"/>
      <c r="O104" s="7"/>
    </row>
    <row r="105" spans="1:15" ht="21.95" customHeight="1" x14ac:dyDescent="0.15">
      <c r="A105" s="15" t="s">
        <v>170</v>
      </c>
      <c r="B105" s="94" t="s">
        <v>265</v>
      </c>
      <c r="C105" s="94"/>
      <c r="D105" s="15"/>
      <c r="E105" s="8"/>
      <c r="F105" s="7"/>
      <c r="G105" s="7"/>
      <c r="H105" s="17"/>
      <c r="I105" s="7"/>
      <c r="J105" s="21"/>
      <c r="K105" s="92"/>
      <c r="L105" s="7"/>
      <c r="N105" s="7"/>
      <c r="O105" s="7"/>
    </row>
    <row r="106" spans="1:15" ht="31.5" customHeight="1" x14ac:dyDescent="0.15">
      <c r="A106" s="7">
        <v>1</v>
      </c>
      <c r="B106" s="7" t="s">
        <v>266</v>
      </c>
      <c r="C106" s="7" t="s">
        <v>54</v>
      </c>
      <c r="D106" s="88" t="s">
        <v>267</v>
      </c>
      <c r="E106" s="93" t="s">
        <v>268</v>
      </c>
      <c r="F106" s="7" t="s">
        <v>57</v>
      </c>
      <c r="G106" s="7">
        <v>20</v>
      </c>
      <c r="H106" s="17"/>
      <c r="I106" s="7">
        <f t="shared" si="4"/>
        <v>0</v>
      </c>
      <c r="J106" s="7" t="s">
        <v>269</v>
      </c>
      <c r="K106" s="22"/>
      <c r="L106" s="7"/>
      <c r="M106" s="24"/>
      <c r="N106" s="7">
        <f t="shared" si="5"/>
        <v>25</v>
      </c>
      <c r="O106" s="7">
        <v>50</v>
      </c>
    </row>
    <row r="107" spans="1:15" ht="32.25" customHeight="1" x14ac:dyDescent="0.15">
      <c r="A107" s="7">
        <v>2</v>
      </c>
      <c r="B107" s="7" t="s">
        <v>270</v>
      </c>
      <c r="C107" s="7" t="s">
        <v>60</v>
      </c>
      <c r="D107" s="88"/>
      <c r="E107" s="93"/>
      <c r="F107" s="7" t="s">
        <v>61</v>
      </c>
      <c r="G107" s="7">
        <v>20</v>
      </c>
      <c r="H107" s="17"/>
      <c r="I107" s="7">
        <f t="shared" si="4"/>
        <v>0</v>
      </c>
      <c r="J107" s="7" t="s">
        <v>62</v>
      </c>
      <c r="K107" s="22"/>
      <c r="L107" s="7"/>
      <c r="M107" s="24"/>
      <c r="N107" s="7">
        <f t="shared" si="5"/>
        <v>15</v>
      </c>
      <c r="O107" s="7">
        <v>30</v>
      </c>
    </row>
    <row r="108" spans="1:15" ht="42" customHeight="1" x14ac:dyDescent="0.15">
      <c r="A108" s="7">
        <v>3</v>
      </c>
      <c r="B108" s="7" t="s">
        <v>271</v>
      </c>
      <c r="C108" s="7" t="s">
        <v>272</v>
      </c>
      <c r="D108" s="7" t="s">
        <v>273</v>
      </c>
      <c r="E108" s="8" t="s">
        <v>274</v>
      </c>
      <c r="F108" s="7" t="s">
        <v>217</v>
      </c>
      <c r="G108" s="7">
        <v>2004</v>
      </c>
      <c r="H108" s="17"/>
      <c r="I108" s="7">
        <f t="shared" si="4"/>
        <v>0</v>
      </c>
      <c r="J108" s="7" t="s">
        <v>275</v>
      </c>
      <c r="K108" s="22"/>
      <c r="L108" s="7"/>
      <c r="M108" s="24"/>
      <c r="N108" s="7">
        <f t="shared" si="5"/>
        <v>7.5</v>
      </c>
      <c r="O108" s="7">
        <v>15</v>
      </c>
    </row>
    <row r="109" spans="1:15" ht="27" x14ac:dyDescent="0.15">
      <c r="A109" s="7">
        <v>4</v>
      </c>
      <c r="B109" s="7" t="s">
        <v>276</v>
      </c>
      <c r="C109" s="7" t="s">
        <v>277</v>
      </c>
      <c r="D109" s="7" t="s">
        <v>278</v>
      </c>
      <c r="E109" s="8" t="s">
        <v>279</v>
      </c>
      <c r="F109" s="7" t="s">
        <v>61</v>
      </c>
      <c r="G109" s="7">
        <v>10</v>
      </c>
      <c r="H109" s="17"/>
      <c r="I109" s="7">
        <f t="shared" si="4"/>
        <v>0</v>
      </c>
      <c r="J109" s="25" t="s">
        <v>280</v>
      </c>
      <c r="K109" s="22"/>
      <c r="L109" s="7"/>
      <c r="M109" s="24"/>
      <c r="N109" s="7">
        <f t="shared" si="5"/>
        <v>15</v>
      </c>
      <c r="O109" s="7">
        <v>30</v>
      </c>
    </row>
    <row r="110" spans="1:15" ht="48" customHeight="1" x14ac:dyDescent="0.15">
      <c r="A110" s="7">
        <v>5</v>
      </c>
      <c r="B110" s="7" t="s">
        <v>281</v>
      </c>
      <c r="C110" s="7" t="s">
        <v>282</v>
      </c>
      <c r="D110" s="7" t="s">
        <v>283</v>
      </c>
      <c r="E110" s="8" t="s">
        <v>284</v>
      </c>
      <c r="F110" s="7" t="s">
        <v>44</v>
      </c>
      <c r="G110" s="7">
        <v>20</v>
      </c>
      <c r="H110" s="17"/>
      <c r="I110" s="7">
        <f t="shared" si="4"/>
        <v>0</v>
      </c>
      <c r="J110" s="25" t="s">
        <v>285</v>
      </c>
      <c r="K110" s="22"/>
      <c r="L110" s="7"/>
      <c r="M110" s="24"/>
      <c r="N110" s="7">
        <f t="shared" si="5"/>
        <v>240</v>
      </c>
      <c r="O110" s="7">
        <v>480</v>
      </c>
    </row>
    <row r="111" spans="1:15" ht="39.950000000000003" customHeight="1" x14ac:dyDescent="0.15">
      <c r="A111" s="7">
        <v>6</v>
      </c>
      <c r="B111" s="7" t="s">
        <v>286</v>
      </c>
      <c r="C111" s="7" t="s">
        <v>118</v>
      </c>
      <c r="D111" s="7" t="s">
        <v>287</v>
      </c>
      <c r="E111" s="8" t="s">
        <v>288</v>
      </c>
      <c r="F111" s="7" t="s">
        <v>44</v>
      </c>
      <c r="G111" s="7">
        <v>2</v>
      </c>
      <c r="H111" s="17"/>
      <c r="I111" s="7">
        <f t="shared" si="4"/>
        <v>0</v>
      </c>
      <c r="J111" s="10" t="s">
        <v>122</v>
      </c>
      <c r="K111" s="22"/>
      <c r="L111" s="7"/>
      <c r="M111" s="24"/>
      <c r="N111" s="7">
        <f t="shared" si="5"/>
        <v>100</v>
      </c>
      <c r="O111" s="7">
        <v>200</v>
      </c>
    </row>
    <row r="112" spans="1:15" ht="39.950000000000003" customHeight="1" x14ac:dyDescent="0.15">
      <c r="A112" s="7">
        <v>7</v>
      </c>
      <c r="B112" s="7" t="s">
        <v>289</v>
      </c>
      <c r="C112" s="7" t="s">
        <v>118</v>
      </c>
      <c r="D112" s="7" t="s">
        <v>287</v>
      </c>
      <c r="E112" s="8" t="s">
        <v>290</v>
      </c>
      <c r="F112" s="7" t="s">
        <v>44</v>
      </c>
      <c r="G112" s="7">
        <v>2</v>
      </c>
      <c r="H112" s="17"/>
      <c r="I112" s="7">
        <f t="shared" si="4"/>
        <v>0</v>
      </c>
      <c r="J112" s="10" t="s">
        <v>291</v>
      </c>
      <c r="K112" s="22"/>
      <c r="L112" s="7"/>
      <c r="M112" s="24"/>
      <c r="N112" s="7">
        <f t="shared" si="5"/>
        <v>275</v>
      </c>
      <c r="O112" s="7">
        <v>550</v>
      </c>
    </row>
    <row r="113" spans="1:15" ht="48" customHeight="1" x14ac:dyDescent="0.15">
      <c r="A113" s="7">
        <v>8</v>
      </c>
      <c r="B113" s="7" t="s">
        <v>292</v>
      </c>
      <c r="C113" s="7" t="s">
        <v>118</v>
      </c>
      <c r="D113" s="7" t="s">
        <v>293</v>
      </c>
      <c r="E113" s="8" t="s">
        <v>294</v>
      </c>
      <c r="F113" s="7" t="s">
        <v>44</v>
      </c>
      <c r="G113" s="7">
        <v>2</v>
      </c>
      <c r="H113" s="17"/>
      <c r="I113" s="7">
        <f t="shared" si="4"/>
        <v>0</v>
      </c>
      <c r="J113" s="10" t="s">
        <v>295</v>
      </c>
      <c r="K113" s="22"/>
      <c r="L113" s="7"/>
      <c r="M113" s="24"/>
      <c r="N113" s="7">
        <f t="shared" si="5"/>
        <v>250</v>
      </c>
      <c r="O113" s="7">
        <v>500</v>
      </c>
    </row>
    <row r="114" spans="1:15" ht="39.75" customHeight="1" x14ac:dyDescent="0.15">
      <c r="A114" s="7">
        <v>9</v>
      </c>
      <c r="B114" s="10" t="s">
        <v>133</v>
      </c>
      <c r="C114" s="20" t="s">
        <v>134</v>
      </c>
      <c r="D114" s="10" t="s">
        <v>135</v>
      </c>
      <c r="E114" s="12" t="s">
        <v>296</v>
      </c>
      <c r="F114" s="20" t="s">
        <v>137</v>
      </c>
      <c r="G114" s="10">
        <v>4</v>
      </c>
      <c r="H114" s="14"/>
      <c r="I114" s="7">
        <f t="shared" si="4"/>
        <v>0</v>
      </c>
      <c r="J114" s="10" t="s">
        <v>245</v>
      </c>
      <c r="K114" s="22"/>
      <c r="L114" s="7"/>
      <c r="M114" s="24"/>
      <c r="N114" s="7">
        <f t="shared" si="5"/>
        <v>50</v>
      </c>
      <c r="O114" s="10">
        <v>100</v>
      </c>
    </row>
    <row r="115" spans="1:15" ht="38.1" customHeight="1" x14ac:dyDescent="0.15">
      <c r="A115" s="7">
        <v>10</v>
      </c>
      <c r="B115" s="10" t="s">
        <v>139</v>
      </c>
      <c r="C115" s="20" t="s">
        <v>140</v>
      </c>
      <c r="D115" s="10" t="s">
        <v>141</v>
      </c>
      <c r="E115" s="12" t="s">
        <v>297</v>
      </c>
      <c r="F115" s="20" t="s">
        <v>44</v>
      </c>
      <c r="G115" s="10">
        <v>6</v>
      </c>
      <c r="H115" s="14"/>
      <c r="I115" s="7">
        <f t="shared" si="4"/>
        <v>0</v>
      </c>
      <c r="J115" s="87" t="s">
        <v>143</v>
      </c>
      <c r="K115" s="22"/>
      <c r="L115" s="7"/>
      <c r="M115" s="24"/>
      <c r="N115" s="7">
        <f t="shared" si="5"/>
        <v>15</v>
      </c>
      <c r="O115" s="10">
        <v>30</v>
      </c>
    </row>
    <row r="116" spans="1:15" ht="36.950000000000003" customHeight="1" x14ac:dyDescent="0.15">
      <c r="A116" s="7">
        <v>11</v>
      </c>
      <c r="B116" s="10" t="s">
        <v>144</v>
      </c>
      <c r="C116" s="20" t="s">
        <v>145</v>
      </c>
      <c r="D116" s="10" t="s">
        <v>146</v>
      </c>
      <c r="E116" s="12" t="s">
        <v>104</v>
      </c>
      <c r="F116" s="20" t="s">
        <v>44</v>
      </c>
      <c r="G116" s="10">
        <v>6</v>
      </c>
      <c r="H116" s="14"/>
      <c r="I116" s="7">
        <f t="shared" si="4"/>
        <v>0</v>
      </c>
      <c r="J116" s="87"/>
      <c r="K116" s="22"/>
      <c r="L116" s="7"/>
      <c r="M116" s="24"/>
      <c r="N116" s="7">
        <f t="shared" si="5"/>
        <v>22.5</v>
      </c>
      <c r="O116" s="10">
        <v>45</v>
      </c>
    </row>
    <row r="117" spans="1:15" ht="33.950000000000003" customHeight="1" x14ac:dyDescent="0.15">
      <c r="A117" s="7">
        <v>12</v>
      </c>
      <c r="B117" s="10" t="s">
        <v>147</v>
      </c>
      <c r="C117" s="7" t="s">
        <v>148</v>
      </c>
      <c r="D117" s="10" t="s">
        <v>149</v>
      </c>
      <c r="E117" s="12" t="s">
        <v>296</v>
      </c>
      <c r="F117" s="20" t="s">
        <v>137</v>
      </c>
      <c r="G117" s="10">
        <v>4</v>
      </c>
      <c r="H117" s="14"/>
      <c r="I117" s="7">
        <f t="shared" si="4"/>
        <v>0</v>
      </c>
      <c r="J117" s="87"/>
      <c r="K117" s="22"/>
      <c r="L117" s="7"/>
      <c r="M117" s="24"/>
      <c r="N117" s="7">
        <f t="shared" si="5"/>
        <v>400</v>
      </c>
      <c r="O117" s="10">
        <v>800</v>
      </c>
    </row>
    <row r="118" spans="1:15" ht="39" customHeight="1" x14ac:dyDescent="0.15">
      <c r="A118" s="7">
        <v>13</v>
      </c>
      <c r="B118" s="10" t="s">
        <v>150</v>
      </c>
      <c r="C118" s="20" t="s">
        <v>151</v>
      </c>
      <c r="D118" s="10" t="s">
        <v>152</v>
      </c>
      <c r="E118" s="12" t="s">
        <v>298</v>
      </c>
      <c r="F118" s="20" t="s">
        <v>67</v>
      </c>
      <c r="G118" s="10">
        <v>6</v>
      </c>
      <c r="H118" s="14"/>
      <c r="I118" s="7">
        <f t="shared" si="4"/>
        <v>0</v>
      </c>
      <c r="J118" s="10" t="s">
        <v>154</v>
      </c>
      <c r="K118" s="22"/>
      <c r="L118" s="7"/>
      <c r="M118" s="24"/>
      <c r="N118" s="7">
        <f t="shared" ref="N118:N148" si="6">O118*50%</f>
        <v>15</v>
      </c>
      <c r="O118" s="10">
        <v>30</v>
      </c>
    </row>
    <row r="119" spans="1:15" ht="45" customHeight="1" x14ac:dyDescent="0.15">
      <c r="A119" s="7">
        <v>14</v>
      </c>
      <c r="B119" s="10" t="s">
        <v>155</v>
      </c>
      <c r="C119" s="20" t="s">
        <v>156</v>
      </c>
      <c r="D119" s="10" t="s">
        <v>157</v>
      </c>
      <c r="E119" s="12" t="s">
        <v>299</v>
      </c>
      <c r="F119" s="20" t="s">
        <v>44</v>
      </c>
      <c r="G119" s="10">
        <v>2</v>
      </c>
      <c r="H119" s="14"/>
      <c r="I119" s="7">
        <f t="shared" si="4"/>
        <v>0</v>
      </c>
      <c r="J119" s="10" t="s">
        <v>159</v>
      </c>
      <c r="K119" s="22"/>
      <c r="L119" s="7"/>
      <c r="M119" s="24"/>
      <c r="N119" s="7">
        <f t="shared" si="6"/>
        <v>40</v>
      </c>
      <c r="O119" s="10">
        <v>80</v>
      </c>
    </row>
    <row r="120" spans="1:15" ht="32.1" customHeight="1" x14ac:dyDescent="0.15">
      <c r="A120" s="7">
        <v>15</v>
      </c>
      <c r="B120" s="7" t="s">
        <v>300</v>
      </c>
      <c r="C120" s="7" t="s">
        <v>161</v>
      </c>
      <c r="D120" s="7" t="s">
        <v>111</v>
      </c>
      <c r="E120" s="8" t="s">
        <v>301</v>
      </c>
      <c r="F120" s="7" t="s">
        <v>302</v>
      </c>
      <c r="G120" s="7">
        <v>21996</v>
      </c>
      <c r="H120" s="17"/>
      <c r="I120" s="7">
        <f t="shared" si="4"/>
        <v>0</v>
      </c>
      <c r="J120" s="7" t="s">
        <v>303</v>
      </c>
      <c r="K120" s="22"/>
      <c r="L120" s="7"/>
      <c r="M120" s="24"/>
      <c r="N120" s="7">
        <f t="shared" si="6"/>
        <v>1</v>
      </c>
      <c r="O120" s="7">
        <v>2</v>
      </c>
    </row>
    <row r="121" spans="1:15" ht="27.95" customHeight="1" x14ac:dyDescent="0.15">
      <c r="A121" s="15" t="s">
        <v>219</v>
      </c>
      <c r="B121" s="94" t="s">
        <v>304</v>
      </c>
      <c r="C121" s="94"/>
      <c r="D121" s="15"/>
      <c r="E121" s="8"/>
      <c r="F121" s="7"/>
      <c r="G121" s="7"/>
      <c r="H121" s="17"/>
      <c r="I121" s="7"/>
      <c r="J121" s="21"/>
      <c r="K121" s="22"/>
      <c r="L121" s="7"/>
      <c r="N121" s="7"/>
      <c r="O121" s="7"/>
    </row>
    <row r="122" spans="1:15" ht="36.950000000000003" customHeight="1" x14ac:dyDescent="0.15">
      <c r="A122" s="7">
        <v>1</v>
      </c>
      <c r="B122" s="7" t="s">
        <v>305</v>
      </c>
      <c r="C122" s="7" t="s">
        <v>54</v>
      </c>
      <c r="D122" s="88" t="s">
        <v>267</v>
      </c>
      <c r="E122" s="93" t="s">
        <v>306</v>
      </c>
      <c r="F122" s="7" t="s">
        <v>57</v>
      </c>
      <c r="G122" s="7">
        <v>20</v>
      </c>
      <c r="H122" s="17"/>
      <c r="I122" s="7">
        <f t="shared" si="4"/>
        <v>0</v>
      </c>
      <c r="J122" s="7" t="s">
        <v>269</v>
      </c>
      <c r="K122" s="22"/>
      <c r="L122" s="7"/>
      <c r="M122" s="24"/>
      <c r="N122" s="7">
        <f t="shared" si="6"/>
        <v>25</v>
      </c>
      <c r="O122" s="7">
        <v>50</v>
      </c>
    </row>
    <row r="123" spans="1:15" ht="39" customHeight="1" x14ac:dyDescent="0.15">
      <c r="A123" s="7">
        <v>2</v>
      </c>
      <c r="B123" s="7" t="s">
        <v>307</v>
      </c>
      <c r="C123" s="7" t="s">
        <v>60</v>
      </c>
      <c r="D123" s="88"/>
      <c r="E123" s="93"/>
      <c r="F123" s="7" t="s">
        <v>61</v>
      </c>
      <c r="G123" s="7">
        <v>20</v>
      </c>
      <c r="H123" s="17"/>
      <c r="I123" s="7">
        <f t="shared" si="4"/>
        <v>0</v>
      </c>
      <c r="J123" s="7" t="s">
        <v>62</v>
      </c>
      <c r="K123" s="22"/>
      <c r="L123" s="7"/>
      <c r="M123" s="24"/>
      <c r="N123" s="7">
        <f t="shared" si="6"/>
        <v>15</v>
      </c>
      <c r="O123" s="7">
        <v>30</v>
      </c>
    </row>
    <row r="124" spans="1:15" ht="51" customHeight="1" x14ac:dyDescent="0.15">
      <c r="A124" s="7">
        <v>3</v>
      </c>
      <c r="B124" s="7" t="s">
        <v>271</v>
      </c>
      <c r="C124" s="7" t="s">
        <v>272</v>
      </c>
      <c r="D124" s="7" t="s">
        <v>273</v>
      </c>
      <c r="E124" s="8" t="s">
        <v>308</v>
      </c>
      <c r="F124" s="7" t="s">
        <v>217</v>
      </c>
      <c r="G124" s="7">
        <v>1530</v>
      </c>
      <c r="H124" s="17"/>
      <c r="I124" s="7">
        <f t="shared" si="4"/>
        <v>0</v>
      </c>
      <c r="J124" s="7" t="s">
        <v>275</v>
      </c>
      <c r="K124" s="22"/>
      <c r="L124" s="7"/>
      <c r="M124" s="24"/>
      <c r="N124" s="7">
        <f t="shared" si="6"/>
        <v>7.5</v>
      </c>
      <c r="O124" s="7">
        <v>15</v>
      </c>
    </row>
    <row r="125" spans="1:15" ht="47.1" customHeight="1" x14ac:dyDescent="0.15">
      <c r="A125" s="7">
        <v>4</v>
      </c>
      <c r="B125" s="7" t="s">
        <v>276</v>
      </c>
      <c r="C125" s="7" t="s">
        <v>277</v>
      </c>
      <c r="D125" s="7" t="s">
        <v>278</v>
      </c>
      <c r="E125" s="8" t="s">
        <v>309</v>
      </c>
      <c r="F125" s="7" t="s">
        <v>61</v>
      </c>
      <c r="G125" s="7">
        <v>10</v>
      </c>
      <c r="H125" s="17"/>
      <c r="I125" s="7">
        <f t="shared" si="4"/>
        <v>0</v>
      </c>
      <c r="J125" s="25" t="s">
        <v>280</v>
      </c>
      <c r="K125" s="22"/>
      <c r="L125" s="7"/>
      <c r="M125" s="24"/>
      <c r="N125" s="7">
        <f t="shared" si="6"/>
        <v>15</v>
      </c>
      <c r="O125" s="7">
        <v>30</v>
      </c>
    </row>
    <row r="126" spans="1:15" ht="45.95" customHeight="1" x14ac:dyDescent="0.15">
      <c r="A126" s="7">
        <v>5</v>
      </c>
      <c r="B126" s="7" t="s">
        <v>281</v>
      </c>
      <c r="C126" s="7" t="s">
        <v>282</v>
      </c>
      <c r="D126" s="7" t="s">
        <v>283</v>
      </c>
      <c r="E126" s="8" t="s">
        <v>310</v>
      </c>
      <c r="F126" s="7" t="s">
        <v>44</v>
      </c>
      <c r="G126" s="7">
        <v>20</v>
      </c>
      <c r="H126" s="17"/>
      <c r="I126" s="7">
        <f t="shared" si="4"/>
        <v>0</v>
      </c>
      <c r="J126" s="25" t="s">
        <v>285</v>
      </c>
      <c r="K126" s="22"/>
      <c r="L126" s="7"/>
      <c r="M126" s="24"/>
      <c r="N126" s="7">
        <f t="shared" si="6"/>
        <v>240</v>
      </c>
      <c r="O126" s="7">
        <v>480</v>
      </c>
    </row>
    <row r="127" spans="1:15" ht="45.95" customHeight="1" x14ac:dyDescent="0.15">
      <c r="A127" s="7">
        <v>6</v>
      </c>
      <c r="B127" s="7" t="s">
        <v>286</v>
      </c>
      <c r="C127" s="7" t="s">
        <v>118</v>
      </c>
      <c r="D127" s="7" t="s">
        <v>287</v>
      </c>
      <c r="E127" s="8" t="s">
        <v>311</v>
      </c>
      <c r="F127" s="7" t="s">
        <v>44</v>
      </c>
      <c r="G127" s="7">
        <v>2</v>
      </c>
      <c r="H127" s="17"/>
      <c r="I127" s="7">
        <f t="shared" si="4"/>
        <v>0</v>
      </c>
      <c r="J127" s="10" t="s">
        <v>122</v>
      </c>
      <c r="K127" s="22"/>
      <c r="L127" s="7"/>
      <c r="M127" s="24"/>
      <c r="N127" s="7">
        <f t="shared" si="6"/>
        <v>100</v>
      </c>
      <c r="O127" s="7">
        <v>200</v>
      </c>
    </row>
    <row r="128" spans="1:15" ht="45.95" customHeight="1" x14ac:dyDescent="0.15">
      <c r="A128" s="7">
        <v>7</v>
      </c>
      <c r="B128" s="7" t="s">
        <v>289</v>
      </c>
      <c r="C128" s="7" t="s">
        <v>118</v>
      </c>
      <c r="D128" s="7" t="s">
        <v>287</v>
      </c>
      <c r="E128" s="8" t="s">
        <v>312</v>
      </c>
      <c r="F128" s="7" t="s">
        <v>44</v>
      </c>
      <c r="G128" s="7">
        <v>2</v>
      </c>
      <c r="H128" s="17"/>
      <c r="I128" s="7">
        <f t="shared" si="4"/>
        <v>0</v>
      </c>
      <c r="J128" s="10" t="s">
        <v>291</v>
      </c>
      <c r="K128" s="22"/>
      <c r="L128" s="7"/>
      <c r="M128" s="24"/>
      <c r="N128" s="7">
        <f t="shared" si="6"/>
        <v>275</v>
      </c>
      <c r="O128" s="7">
        <v>550</v>
      </c>
    </row>
    <row r="129" spans="1:15" ht="54" customHeight="1" x14ac:dyDescent="0.15">
      <c r="A129" s="7">
        <v>8</v>
      </c>
      <c r="B129" s="7" t="s">
        <v>292</v>
      </c>
      <c r="C129" s="7" t="s">
        <v>118</v>
      </c>
      <c r="D129" s="7" t="s">
        <v>293</v>
      </c>
      <c r="E129" s="8" t="s">
        <v>313</v>
      </c>
      <c r="F129" s="7" t="s">
        <v>44</v>
      </c>
      <c r="G129" s="7">
        <v>2</v>
      </c>
      <c r="H129" s="17"/>
      <c r="I129" s="7">
        <f t="shared" si="4"/>
        <v>0</v>
      </c>
      <c r="J129" s="10" t="s">
        <v>295</v>
      </c>
      <c r="K129" s="22"/>
      <c r="L129" s="7"/>
      <c r="M129" s="24"/>
      <c r="N129" s="7">
        <f t="shared" si="6"/>
        <v>250</v>
      </c>
      <c r="O129" s="7">
        <v>500</v>
      </c>
    </row>
    <row r="130" spans="1:15" ht="44.25" customHeight="1" x14ac:dyDescent="0.15">
      <c r="A130" s="7">
        <v>9</v>
      </c>
      <c r="B130" s="10" t="s">
        <v>133</v>
      </c>
      <c r="C130" s="20" t="s">
        <v>134</v>
      </c>
      <c r="D130" s="10" t="s">
        <v>135</v>
      </c>
      <c r="E130" s="12" t="s">
        <v>314</v>
      </c>
      <c r="F130" s="20" t="s">
        <v>137</v>
      </c>
      <c r="G130" s="10">
        <v>3</v>
      </c>
      <c r="H130" s="14"/>
      <c r="I130" s="7">
        <f t="shared" si="4"/>
        <v>0</v>
      </c>
      <c r="J130" s="10" t="s">
        <v>245</v>
      </c>
      <c r="K130" s="22"/>
      <c r="L130" s="7"/>
      <c r="M130" s="24"/>
      <c r="N130" s="7">
        <f t="shared" si="6"/>
        <v>50</v>
      </c>
      <c r="O130" s="10">
        <v>100</v>
      </c>
    </row>
    <row r="131" spans="1:15" ht="47.25" customHeight="1" x14ac:dyDescent="0.15">
      <c r="A131" s="7">
        <v>10</v>
      </c>
      <c r="B131" s="10" t="s">
        <v>139</v>
      </c>
      <c r="C131" s="20" t="s">
        <v>140</v>
      </c>
      <c r="D131" s="10" t="s">
        <v>141</v>
      </c>
      <c r="E131" s="12" t="s">
        <v>315</v>
      </c>
      <c r="F131" s="20" t="s">
        <v>44</v>
      </c>
      <c r="G131" s="10">
        <v>6</v>
      </c>
      <c r="H131" s="14"/>
      <c r="I131" s="7">
        <f t="shared" si="4"/>
        <v>0</v>
      </c>
      <c r="J131" s="87" t="s">
        <v>143</v>
      </c>
      <c r="K131" s="22"/>
      <c r="L131" s="7"/>
      <c r="M131" s="24"/>
      <c r="N131" s="7">
        <f t="shared" si="6"/>
        <v>15</v>
      </c>
      <c r="O131" s="10">
        <v>30</v>
      </c>
    </row>
    <row r="132" spans="1:15" ht="54" customHeight="1" x14ac:dyDescent="0.15">
      <c r="A132" s="7">
        <v>11</v>
      </c>
      <c r="B132" s="10" t="s">
        <v>144</v>
      </c>
      <c r="C132" s="20" t="s">
        <v>145</v>
      </c>
      <c r="D132" s="10" t="s">
        <v>146</v>
      </c>
      <c r="E132" s="12" t="s">
        <v>104</v>
      </c>
      <c r="F132" s="20" t="s">
        <v>44</v>
      </c>
      <c r="G132" s="10">
        <v>6</v>
      </c>
      <c r="H132" s="14"/>
      <c r="I132" s="7">
        <f t="shared" si="4"/>
        <v>0</v>
      </c>
      <c r="J132" s="87"/>
      <c r="K132" s="22"/>
      <c r="L132" s="7"/>
      <c r="M132" s="24"/>
      <c r="N132" s="7">
        <f t="shared" si="6"/>
        <v>22.5</v>
      </c>
      <c r="O132" s="10">
        <v>45</v>
      </c>
    </row>
    <row r="133" spans="1:15" ht="54" customHeight="1" x14ac:dyDescent="0.15">
      <c r="A133" s="7">
        <v>12</v>
      </c>
      <c r="B133" s="10" t="s">
        <v>147</v>
      </c>
      <c r="C133" s="7" t="s">
        <v>148</v>
      </c>
      <c r="D133" s="10" t="s">
        <v>149</v>
      </c>
      <c r="E133" s="12" t="s">
        <v>314</v>
      </c>
      <c r="F133" s="20" t="s">
        <v>137</v>
      </c>
      <c r="G133" s="10">
        <v>3</v>
      </c>
      <c r="H133" s="14"/>
      <c r="I133" s="7">
        <f t="shared" ref="I133:I196" si="7">ROUND(G133*H133,0)</f>
        <v>0</v>
      </c>
      <c r="J133" s="87"/>
      <c r="K133" s="22"/>
      <c r="L133" s="7"/>
      <c r="M133" s="24"/>
      <c r="N133" s="7">
        <f t="shared" si="6"/>
        <v>400</v>
      </c>
      <c r="O133" s="10">
        <v>800</v>
      </c>
    </row>
    <row r="134" spans="1:15" ht="54" customHeight="1" x14ac:dyDescent="0.15">
      <c r="A134" s="7">
        <v>13</v>
      </c>
      <c r="B134" s="10" t="s">
        <v>150</v>
      </c>
      <c r="C134" s="20" t="s">
        <v>151</v>
      </c>
      <c r="D134" s="10" t="s">
        <v>152</v>
      </c>
      <c r="E134" s="12" t="s">
        <v>316</v>
      </c>
      <c r="F134" s="20" t="s">
        <v>67</v>
      </c>
      <c r="G134" s="10">
        <v>6</v>
      </c>
      <c r="H134" s="14"/>
      <c r="I134" s="7">
        <f t="shared" si="7"/>
        <v>0</v>
      </c>
      <c r="J134" s="10" t="s">
        <v>154</v>
      </c>
      <c r="K134" s="22"/>
      <c r="L134" s="7"/>
      <c r="M134" s="24"/>
      <c r="N134" s="7">
        <f t="shared" si="6"/>
        <v>15</v>
      </c>
      <c r="O134" s="10">
        <v>30</v>
      </c>
    </row>
    <row r="135" spans="1:15" ht="54" customHeight="1" x14ac:dyDescent="0.15">
      <c r="A135" s="7">
        <v>14</v>
      </c>
      <c r="B135" s="10" t="s">
        <v>155</v>
      </c>
      <c r="C135" s="20" t="s">
        <v>156</v>
      </c>
      <c r="D135" s="10" t="s">
        <v>157</v>
      </c>
      <c r="E135" s="12" t="s">
        <v>317</v>
      </c>
      <c r="F135" s="20" t="s">
        <v>44</v>
      </c>
      <c r="G135" s="10">
        <v>2</v>
      </c>
      <c r="H135" s="14"/>
      <c r="I135" s="7">
        <f t="shared" si="7"/>
        <v>0</v>
      </c>
      <c r="J135" s="10" t="s">
        <v>159</v>
      </c>
      <c r="K135" s="22"/>
      <c r="L135" s="7"/>
      <c r="M135" s="24"/>
      <c r="N135" s="7">
        <f t="shared" si="6"/>
        <v>40</v>
      </c>
      <c r="O135" s="10">
        <v>80</v>
      </c>
    </row>
    <row r="136" spans="1:15" ht="45.95" customHeight="1" x14ac:dyDescent="0.15">
      <c r="A136" s="7">
        <v>15</v>
      </c>
      <c r="B136" s="7" t="s">
        <v>300</v>
      </c>
      <c r="C136" s="7" t="s">
        <v>161</v>
      </c>
      <c r="D136" s="7" t="s">
        <v>111</v>
      </c>
      <c r="E136" s="8" t="s">
        <v>318</v>
      </c>
      <c r="F136" s="7" t="s">
        <v>302</v>
      </c>
      <c r="G136" s="7">
        <v>16657</v>
      </c>
      <c r="H136" s="17"/>
      <c r="I136" s="7">
        <f t="shared" si="7"/>
        <v>0</v>
      </c>
      <c r="J136" s="7" t="s">
        <v>303</v>
      </c>
      <c r="K136" s="22"/>
      <c r="L136" s="7"/>
      <c r="M136" s="24"/>
      <c r="N136" s="7">
        <f t="shared" si="6"/>
        <v>1</v>
      </c>
      <c r="O136" s="7">
        <v>2</v>
      </c>
    </row>
    <row r="137" spans="1:15" ht="23.1" customHeight="1" x14ac:dyDescent="0.15">
      <c r="A137" s="15" t="s">
        <v>263</v>
      </c>
      <c r="B137" s="94" t="s">
        <v>319</v>
      </c>
      <c r="C137" s="94"/>
      <c r="D137" s="7"/>
      <c r="E137" s="7"/>
      <c r="F137" s="10"/>
      <c r="G137" s="7"/>
      <c r="H137" s="17"/>
      <c r="I137" s="7"/>
      <c r="J137" s="27"/>
      <c r="K137" s="22"/>
      <c r="L137" s="7"/>
      <c r="N137" s="7"/>
      <c r="O137" s="7"/>
    </row>
    <row r="138" spans="1:15" ht="45.95" customHeight="1" x14ac:dyDescent="0.15">
      <c r="A138" s="7">
        <v>1</v>
      </c>
      <c r="B138" s="10" t="s">
        <v>320</v>
      </c>
      <c r="C138" s="10" t="s">
        <v>54</v>
      </c>
      <c r="D138" s="88" t="s">
        <v>321</v>
      </c>
      <c r="E138" s="88" t="s">
        <v>322</v>
      </c>
      <c r="F138" s="7" t="s">
        <v>57</v>
      </c>
      <c r="G138" s="7">
        <v>30</v>
      </c>
      <c r="H138" s="17"/>
      <c r="I138" s="7">
        <f t="shared" si="7"/>
        <v>0</v>
      </c>
      <c r="J138" s="7" t="s">
        <v>58</v>
      </c>
      <c r="K138" s="22"/>
      <c r="L138" s="7"/>
      <c r="M138" s="24"/>
      <c r="N138" s="7">
        <f t="shared" si="6"/>
        <v>30</v>
      </c>
      <c r="O138" s="7">
        <v>60</v>
      </c>
    </row>
    <row r="139" spans="1:15" ht="45.95" customHeight="1" x14ac:dyDescent="0.15">
      <c r="A139" s="7">
        <v>2</v>
      </c>
      <c r="B139" s="10" t="s">
        <v>323</v>
      </c>
      <c r="C139" s="10" t="s">
        <v>60</v>
      </c>
      <c r="D139" s="88"/>
      <c r="E139" s="88"/>
      <c r="F139" s="7" t="s">
        <v>61</v>
      </c>
      <c r="G139" s="7">
        <v>30</v>
      </c>
      <c r="H139" s="17"/>
      <c r="I139" s="7">
        <f t="shared" si="7"/>
        <v>0</v>
      </c>
      <c r="J139" s="7" t="s">
        <v>62</v>
      </c>
      <c r="K139" s="22"/>
      <c r="L139" s="7"/>
      <c r="M139" s="24"/>
      <c r="N139" s="7">
        <f t="shared" si="6"/>
        <v>15</v>
      </c>
      <c r="O139" s="7">
        <v>30</v>
      </c>
    </row>
    <row r="140" spans="1:15" ht="45.95" customHeight="1" x14ac:dyDescent="0.15">
      <c r="A140" s="7">
        <v>3</v>
      </c>
      <c r="B140" s="10" t="s">
        <v>324</v>
      </c>
      <c r="C140" s="10" t="s">
        <v>64</v>
      </c>
      <c r="D140" s="7" t="s">
        <v>325</v>
      </c>
      <c r="E140" s="7" t="s">
        <v>326</v>
      </c>
      <c r="F140" s="7" t="s">
        <v>44</v>
      </c>
      <c r="G140" s="7">
        <v>30</v>
      </c>
      <c r="H140" s="17"/>
      <c r="I140" s="7">
        <f t="shared" si="7"/>
        <v>0</v>
      </c>
      <c r="J140" s="7" t="s">
        <v>68</v>
      </c>
      <c r="K140" s="22"/>
      <c r="L140" s="7"/>
      <c r="M140" s="24"/>
      <c r="N140" s="7">
        <f t="shared" si="6"/>
        <v>5</v>
      </c>
      <c r="O140" s="7">
        <v>10</v>
      </c>
    </row>
    <row r="141" spans="1:15" ht="45.95" customHeight="1" x14ac:dyDescent="0.15">
      <c r="A141" s="7">
        <v>4</v>
      </c>
      <c r="B141" s="7" t="s">
        <v>327</v>
      </c>
      <c r="C141" s="7" t="s">
        <v>188</v>
      </c>
      <c r="D141" s="7" t="s">
        <v>321</v>
      </c>
      <c r="E141" s="7" t="s">
        <v>322</v>
      </c>
      <c r="F141" s="7" t="s">
        <v>57</v>
      </c>
      <c r="G141" s="7">
        <v>30</v>
      </c>
      <c r="H141" s="17"/>
      <c r="I141" s="7">
        <f t="shared" si="7"/>
        <v>0</v>
      </c>
      <c r="J141" s="7" t="s">
        <v>191</v>
      </c>
      <c r="K141" s="22"/>
      <c r="L141" s="7"/>
      <c r="M141" s="24"/>
      <c r="N141" s="7">
        <f t="shared" si="6"/>
        <v>50</v>
      </c>
      <c r="O141" s="7">
        <v>100</v>
      </c>
    </row>
    <row r="142" spans="1:15" ht="24" customHeight="1" x14ac:dyDescent="0.15">
      <c r="A142" s="15" t="s">
        <v>328</v>
      </c>
      <c r="B142" s="94" t="s">
        <v>329</v>
      </c>
      <c r="C142" s="94"/>
      <c r="D142" s="7"/>
      <c r="E142" s="7"/>
      <c r="F142" s="7"/>
      <c r="G142" s="7"/>
      <c r="H142" s="17"/>
      <c r="I142" s="7"/>
      <c r="J142" s="7"/>
      <c r="K142" s="22"/>
      <c r="L142" s="7"/>
      <c r="N142" s="7"/>
      <c r="O142" s="7"/>
    </row>
    <row r="143" spans="1:15" ht="21" customHeight="1" x14ac:dyDescent="0.15">
      <c r="A143" s="15" t="s">
        <v>172</v>
      </c>
      <c r="B143" s="94" t="s">
        <v>330</v>
      </c>
      <c r="C143" s="94"/>
      <c r="D143" s="7"/>
      <c r="E143" s="8"/>
      <c r="F143" s="7"/>
      <c r="G143" s="35"/>
      <c r="H143" s="36"/>
      <c r="I143" s="7"/>
      <c r="J143" s="25"/>
      <c r="K143" s="22"/>
      <c r="L143" s="7"/>
      <c r="N143" s="7"/>
      <c r="O143" s="37"/>
    </row>
    <row r="144" spans="1:15" ht="102" customHeight="1" x14ac:dyDescent="0.15">
      <c r="A144" s="7">
        <v>1</v>
      </c>
      <c r="B144" s="7" t="s">
        <v>331</v>
      </c>
      <c r="C144" s="7" t="s">
        <v>332</v>
      </c>
      <c r="D144" s="7" t="s">
        <v>333</v>
      </c>
      <c r="E144" s="8" t="s">
        <v>334</v>
      </c>
      <c r="F144" s="7" t="s">
        <v>335</v>
      </c>
      <c r="G144" s="7">
        <v>13</v>
      </c>
      <c r="H144" s="17"/>
      <c r="I144" s="7">
        <f t="shared" si="7"/>
        <v>0</v>
      </c>
      <c r="J144" s="7" t="s">
        <v>336</v>
      </c>
      <c r="K144" s="22"/>
      <c r="L144" s="7"/>
      <c r="M144" s="24"/>
      <c r="N144" s="7">
        <f t="shared" si="6"/>
        <v>1500</v>
      </c>
      <c r="O144" s="7">
        <v>3000</v>
      </c>
    </row>
    <row r="145" spans="1:15" ht="102" customHeight="1" x14ac:dyDescent="0.15">
      <c r="A145" s="7">
        <v>2</v>
      </c>
      <c r="B145" s="7" t="s">
        <v>337</v>
      </c>
      <c r="C145" s="7" t="s">
        <v>338</v>
      </c>
      <c r="D145" s="7" t="s">
        <v>339</v>
      </c>
      <c r="E145" s="8" t="s">
        <v>340</v>
      </c>
      <c r="F145" s="7" t="s">
        <v>61</v>
      </c>
      <c r="G145" s="7">
        <v>15</v>
      </c>
      <c r="H145" s="17"/>
      <c r="I145" s="7">
        <f t="shared" si="7"/>
        <v>0</v>
      </c>
      <c r="J145" s="7" t="s">
        <v>341</v>
      </c>
      <c r="K145" s="22"/>
      <c r="L145" s="7"/>
      <c r="M145" s="24"/>
      <c r="N145" s="7">
        <f t="shared" si="6"/>
        <v>2250</v>
      </c>
      <c r="O145" s="7">
        <v>4500</v>
      </c>
    </row>
    <row r="146" spans="1:15" ht="21" customHeight="1" x14ac:dyDescent="0.15">
      <c r="A146" s="15" t="s">
        <v>342</v>
      </c>
      <c r="B146" s="94" t="s">
        <v>343</v>
      </c>
      <c r="C146" s="94"/>
      <c r="D146" s="7"/>
      <c r="E146" s="8"/>
      <c r="F146" s="7"/>
      <c r="G146" s="7"/>
      <c r="H146" s="17"/>
      <c r="I146" s="7"/>
      <c r="J146" s="7"/>
      <c r="K146" s="22"/>
      <c r="L146" s="7"/>
      <c r="N146" s="7"/>
      <c r="O146" s="7"/>
    </row>
    <row r="147" spans="1:15" ht="111" customHeight="1" x14ac:dyDescent="0.15">
      <c r="A147" s="7">
        <v>1</v>
      </c>
      <c r="B147" s="7" t="s">
        <v>344</v>
      </c>
      <c r="C147" s="7" t="s">
        <v>345</v>
      </c>
      <c r="D147" s="7" t="s">
        <v>346</v>
      </c>
      <c r="E147" s="8" t="s">
        <v>347</v>
      </c>
      <c r="F147" s="7" t="s">
        <v>348</v>
      </c>
      <c r="G147" s="7">
        <f>14+39+6</f>
        <v>59</v>
      </c>
      <c r="H147" s="17"/>
      <c r="I147" s="7">
        <f t="shared" si="7"/>
        <v>0</v>
      </c>
      <c r="J147" s="7" t="s">
        <v>349</v>
      </c>
      <c r="K147" s="22"/>
      <c r="L147" s="7"/>
      <c r="M147" s="24"/>
      <c r="N147" s="7">
        <f t="shared" si="6"/>
        <v>725</v>
      </c>
      <c r="O147" s="7">
        <v>1450</v>
      </c>
    </row>
    <row r="148" spans="1:15" ht="99.95" customHeight="1" x14ac:dyDescent="0.15">
      <c r="A148" s="7">
        <v>2</v>
      </c>
      <c r="B148" s="7" t="s">
        <v>350</v>
      </c>
      <c r="C148" s="7" t="s">
        <v>351</v>
      </c>
      <c r="D148" s="7" t="s">
        <v>352</v>
      </c>
      <c r="E148" s="8" t="s">
        <v>353</v>
      </c>
      <c r="F148" s="7" t="s">
        <v>44</v>
      </c>
      <c r="G148" s="7">
        <f>14+194</f>
        <v>208</v>
      </c>
      <c r="H148" s="17"/>
      <c r="I148" s="7">
        <f t="shared" si="7"/>
        <v>0</v>
      </c>
      <c r="J148" s="7" t="s">
        <v>354</v>
      </c>
      <c r="K148" s="22"/>
      <c r="L148" s="7"/>
      <c r="M148" s="24"/>
      <c r="N148" s="7">
        <f t="shared" si="6"/>
        <v>35</v>
      </c>
      <c r="O148" s="7">
        <v>70</v>
      </c>
    </row>
    <row r="149" spans="1:15" ht="23.1" customHeight="1" x14ac:dyDescent="0.15">
      <c r="A149" s="15" t="s">
        <v>355</v>
      </c>
      <c r="B149" s="94" t="s">
        <v>356</v>
      </c>
      <c r="C149" s="94"/>
      <c r="D149" s="15"/>
      <c r="E149" s="8"/>
      <c r="F149" s="7"/>
      <c r="G149" s="7"/>
      <c r="H149" s="17"/>
      <c r="I149" s="7"/>
      <c r="J149" s="25"/>
      <c r="K149" s="22"/>
      <c r="L149" s="7"/>
      <c r="N149" s="7"/>
      <c r="O149" s="7"/>
    </row>
    <row r="150" spans="1:15" ht="40.5" x14ac:dyDescent="0.15">
      <c r="A150" s="15">
        <v>1</v>
      </c>
      <c r="B150" s="7" t="s">
        <v>356</v>
      </c>
      <c r="C150" s="7" t="s">
        <v>357</v>
      </c>
      <c r="D150" s="7" t="s">
        <v>358</v>
      </c>
      <c r="E150" s="8" t="s">
        <v>359</v>
      </c>
      <c r="F150" s="7" t="s">
        <v>360</v>
      </c>
      <c r="G150" s="7">
        <v>5</v>
      </c>
      <c r="H150" s="17"/>
      <c r="I150" s="7">
        <f t="shared" si="7"/>
        <v>0</v>
      </c>
      <c r="J150" s="25"/>
      <c r="K150" s="22"/>
      <c r="L150" s="7"/>
      <c r="N150" s="7">
        <f t="shared" ref="N150:N181" si="8">O150*50%</f>
        <v>250</v>
      </c>
      <c r="O150" s="7">
        <v>500</v>
      </c>
    </row>
    <row r="151" spans="1:15" ht="24.95" customHeight="1" x14ac:dyDescent="0.15">
      <c r="A151" s="15" t="s">
        <v>361</v>
      </c>
      <c r="B151" s="94" t="s">
        <v>362</v>
      </c>
      <c r="C151" s="94"/>
      <c r="D151" s="15"/>
      <c r="E151" s="8"/>
      <c r="F151" s="7"/>
      <c r="G151" s="7"/>
      <c r="H151" s="17"/>
      <c r="I151" s="7"/>
      <c r="J151" s="25"/>
      <c r="K151" s="22"/>
      <c r="L151" s="7"/>
      <c r="N151" s="7"/>
      <c r="O151" s="7"/>
    </row>
    <row r="152" spans="1:15" ht="45.95" customHeight="1" x14ac:dyDescent="0.15">
      <c r="A152" s="15">
        <v>1</v>
      </c>
      <c r="B152" s="7" t="s">
        <v>362</v>
      </c>
      <c r="C152" s="7" t="s">
        <v>357</v>
      </c>
      <c r="D152" s="7" t="s">
        <v>363</v>
      </c>
      <c r="E152" s="8" t="s">
        <v>364</v>
      </c>
      <c r="F152" s="7" t="s">
        <v>348</v>
      </c>
      <c r="G152" s="7">
        <v>10</v>
      </c>
      <c r="H152" s="17"/>
      <c r="I152" s="7">
        <f t="shared" si="7"/>
        <v>0</v>
      </c>
      <c r="J152" s="25"/>
      <c r="K152" s="22"/>
      <c r="L152" s="7"/>
      <c r="N152" s="7">
        <f t="shared" si="8"/>
        <v>240</v>
      </c>
      <c r="O152" s="7">
        <v>480</v>
      </c>
    </row>
    <row r="153" spans="1:15" ht="36.75" customHeight="1" x14ac:dyDescent="0.15">
      <c r="A153" s="15" t="s">
        <v>365</v>
      </c>
      <c r="B153" s="96" t="s">
        <v>366</v>
      </c>
      <c r="C153" s="96"/>
      <c r="D153" s="7"/>
      <c r="E153" s="8"/>
      <c r="F153" s="10"/>
      <c r="G153" s="7"/>
      <c r="H153" s="17"/>
      <c r="I153" s="7"/>
      <c r="J153" s="7"/>
      <c r="K153" s="22"/>
      <c r="L153" s="7"/>
      <c r="N153" s="7"/>
      <c r="O153" s="7"/>
    </row>
    <row r="154" spans="1:15" ht="35.1" customHeight="1" x14ac:dyDescent="0.15">
      <c r="A154" s="7">
        <v>1</v>
      </c>
      <c r="B154" s="7" t="s">
        <v>367</v>
      </c>
      <c r="C154" s="7" t="s">
        <v>64</v>
      </c>
      <c r="D154" s="88" t="s">
        <v>368</v>
      </c>
      <c r="E154" s="93" t="s">
        <v>369</v>
      </c>
      <c r="F154" s="7" t="s">
        <v>370</v>
      </c>
      <c r="G154" s="7">
        <v>10</v>
      </c>
      <c r="H154" s="17"/>
      <c r="I154" s="7">
        <f t="shared" si="7"/>
        <v>0</v>
      </c>
      <c r="J154" s="88" t="s">
        <v>371</v>
      </c>
      <c r="K154" s="22"/>
      <c r="L154" s="7"/>
      <c r="M154" s="24"/>
      <c r="N154" s="7">
        <f t="shared" si="8"/>
        <v>7.5</v>
      </c>
      <c r="O154" s="7">
        <v>15</v>
      </c>
    </row>
    <row r="155" spans="1:15" ht="35.1" customHeight="1" x14ac:dyDescent="0.15">
      <c r="A155" s="7">
        <v>2</v>
      </c>
      <c r="B155" s="7" t="s">
        <v>372</v>
      </c>
      <c r="C155" s="7" t="s">
        <v>64</v>
      </c>
      <c r="D155" s="88"/>
      <c r="E155" s="93"/>
      <c r="F155" s="7" t="s">
        <v>373</v>
      </c>
      <c r="G155" s="7">
        <v>10</v>
      </c>
      <c r="H155" s="17"/>
      <c r="I155" s="7">
        <f t="shared" si="7"/>
        <v>0</v>
      </c>
      <c r="J155" s="88"/>
      <c r="K155" s="22"/>
      <c r="L155" s="7"/>
      <c r="M155" s="24"/>
      <c r="N155" s="7">
        <f t="shared" si="8"/>
        <v>7.5</v>
      </c>
      <c r="O155" s="7">
        <v>15</v>
      </c>
    </row>
    <row r="156" spans="1:15" ht="35.1" customHeight="1" x14ac:dyDescent="0.15">
      <c r="A156" s="7">
        <v>3</v>
      </c>
      <c r="B156" s="7" t="s">
        <v>374</v>
      </c>
      <c r="C156" s="7" t="s">
        <v>64</v>
      </c>
      <c r="D156" s="88"/>
      <c r="E156" s="93"/>
      <c r="F156" s="7" t="s">
        <v>373</v>
      </c>
      <c r="G156" s="7">
        <v>10</v>
      </c>
      <c r="H156" s="17"/>
      <c r="I156" s="7">
        <f t="shared" si="7"/>
        <v>0</v>
      </c>
      <c r="J156" s="88"/>
      <c r="K156" s="22"/>
      <c r="L156" s="7"/>
      <c r="M156" s="24"/>
      <c r="N156" s="7">
        <f t="shared" si="8"/>
        <v>7.5</v>
      </c>
      <c r="O156" s="7">
        <v>15</v>
      </c>
    </row>
    <row r="157" spans="1:15" ht="35.1" customHeight="1" x14ac:dyDescent="0.15">
      <c r="A157" s="7">
        <v>4</v>
      </c>
      <c r="B157" s="7" t="s">
        <v>375</v>
      </c>
      <c r="C157" s="7" t="s">
        <v>376</v>
      </c>
      <c r="D157" s="88"/>
      <c r="E157" s="93"/>
      <c r="F157" s="7" t="s">
        <v>61</v>
      </c>
      <c r="G157" s="7">
        <v>10</v>
      </c>
      <c r="H157" s="17"/>
      <c r="I157" s="7">
        <f t="shared" si="7"/>
        <v>0</v>
      </c>
      <c r="J157" s="88"/>
      <c r="K157" s="22"/>
      <c r="L157" s="7"/>
      <c r="M157" s="24"/>
      <c r="N157" s="7">
        <f t="shared" si="8"/>
        <v>100</v>
      </c>
      <c r="O157" s="7">
        <v>200</v>
      </c>
    </row>
    <row r="158" spans="1:15" ht="35.1" customHeight="1" x14ac:dyDescent="0.15">
      <c r="A158" s="7">
        <v>5</v>
      </c>
      <c r="B158" s="7" t="s">
        <v>377</v>
      </c>
      <c r="C158" s="7" t="s">
        <v>378</v>
      </c>
      <c r="D158" s="88" t="s">
        <v>379</v>
      </c>
      <c r="E158" s="93" t="s">
        <v>380</v>
      </c>
      <c r="F158" s="7" t="s">
        <v>61</v>
      </c>
      <c r="G158" s="7">
        <v>6</v>
      </c>
      <c r="H158" s="17"/>
      <c r="I158" s="7">
        <f t="shared" si="7"/>
        <v>0</v>
      </c>
      <c r="J158" s="88" t="s">
        <v>381</v>
      </c>
      <c r="K158" s="22"/>
      <c r="L158" s="7"/>
      <c r="M158" s="24"/>
      <c r="N158" s="7">
        <f t="shared" si="8"/>
        <v>10</v>
      </c>
      <c r="O158" s="7">
        <v>20</v>
      </c>
    </row>
    <row r="159" spans="1:15" ht="35.1" customHeight="1" x14ac:dyDescent="0.15">
      <c r="A159" s="7">
        <v>6</v>
      </c>
      <c r="B159" s="7" t="s">
        <v>382</v>
      </c>
      <c r="C159" s="7" t="s">
        <v>376</v>
      </c>
      <c r="D159" s="88"/>
      <c r="E159" s="93"/>
      <c r="F159" s="7" t="s">
        <v>61</v>
      </c>
      <c r="G159" s="7">
        <v>6</v>
      </c>
      <c r="H159" s="17"/>
      <c r="I159" s="7">
        <f t="shared" si="7"/>
        <v>0</v>
      </c>
      <c r="J159" s="88"/>
      <c r="K159" s="22"/>
      <c r="L159" s="7"/>
      <c r="M159" s="24"/>
      <c r="N159" s="7">
        <f t="shared" si="8"/>
        <v>100</v>
      </c>
      <c r="O159" s="7">
        <v>200</v>
      </c>
    </row>
    <row r="160" spans="1:15" ht="35.1" customHeight="1" x14ac:dyDescent="0.15">
      <c r="A160" s="7">
        <v>7</v>
      </c>
      <c r="B160" s="7" t="s">
        <v>383</v>
      </c>
      <c r="C160" s="7" t="s">
        <v>64</v>
      </c>
      <c r="D160" s="88" t="s">
        <v>384</v>
      </c>
      <c r="E160" s="93" t="s">
        <v>385</v>
      </c>
      <c r="F160" s="7" t="s">
        <v>61</v>
      </c>
      <c r="G160" s="7">
        <v>6</v>
      </c>
      <c r="H160" s="17"/>
      <c r="I160" s="7">
        <f t="shared" si="7"/>
        <v>0</v>
      </c>
      <c r="J160" s="84" t="s">
        <v>71</v>
      </c>
      <c r="K160" s="22"/>
      <c r="L160" s="7"/>
      <c r="M160" s="24"/>
      <c r="N160" s="7">
        <f t="shared" si="8"/>
        <v>5</v>
      </c>
      <c r="O160" s="7">
        <v>10</v>
      </c>
    </row>
    <row r="161" spans="1:15" ht="35.1" customHeight="1" x14ac:dyDescent="0.15">
      <c r="A161" s="7">
        <v>8</v>
      </c>
      <c r="B161" s="7" t="s">
        <v>386</v>
      </c>
      <c r="C161" s="7" t="s">
        <v>64</v>
      </c>
      <c r="D161" s="88"/>
      <c r="E161" s="93"/>
      <c r="F161" s="7" t="s">
        <v>61</v>
      </c>
      <c r="G161" s="7">
        <v>6</v>
      </c>
      <c r="H161" s="17"/>
      <c r="I161" s="7">
        <f t="shared" si="7"/>
        <v>0</v>
      </c>
      <c r="J161" s="86"/>
      <c r="K161" s="22"/>
      <c r="L161" s="7"/>
      <c r="M161" s="24"/>
      <c r="N161" s="7">
        <f t="shared" si="8"/>
        <v>10</v>
      </c>
      <c r="O161" s="7">
        <v>20</v>
      </c>
    </row>
    <row r="162" spans="1:15" ht="35.1" customHeight="1" x14ac:dyDescent="0.15">
      <c r="A162" s="7">
        <v>9</v>
      </c>
      <c r="B162" s="7" t="s">
        <v>387</v>
      </c>
      <c r="C162" s="7" t="s">
        <v>388</v>
      </c>
      <c r="D162" s="88"/>
      <c r="E162" s="93"/>
      <c r="F162" s="7" t="s">
        <v>370</v>
      </c>
      <c r="G162" s="7">
        <v>6</v>
      </c>
      <c r="H162" s="17"/>
      <c r="I162" s="7">
        <f t="shared" si="7"/>
        <v>0</v>
      </c>
      <c r="J162" s="86"/>
      <c r="K162" s="22"/>
      <c r="L162" s="7"/>
      <c r="M162" s="24"/>
      <c r="N162" s="7">
        <f t="shared" si="8"/>
        <v>30</v>
      </c>
      <c r="O162" s="7">
        <v>60</v>
      </c>
    </row>
    <row r="163" spans="1:15" ht="35.1" customHeight="1" x14ac:dyDescent="0.15">
      <c r="A163" s="7">
        <v>10</v>
      </c>
      <c r="B163" s="7" t="s">
        <v>389</v>
      </c>
      <c r="C163" s="7" t="s">
        <v>64</v>
      </c>
      <c r="D163" s="88"/>
      <c r="E163" s="93"/>
      <c r="F163" s="7" t="s">
        <v>61</v>
      </c>
      <c r="G163" s="7">
        <v>6</v>
      </c>
      <c r="H163" s="17"/>
      <c r="I163" s="7">
        <f t="shared" si="7"/>
        <v>0</v>
      </c>
      <c r="J163" s="85"/>
      <c r="K163" s="22"/>
      <c r="L163" s="7"/>
      <c r="M163" s="24"/>
      <c r="N163" s="7">
        <f t="shared" si="8"/>
        <v>5</v>
      </c>
      <c r="O163" s="7">
        <v>10</v>
      </c>
    </row>
    <row r="164" spans="1:15" ht="35.1" customHeight="1" x14ac:dyDescent="0.15">
      <c r="A164" s="7">
        <v>11</v>
      </c>
      <c r="B164" s="7" t="s">
        <v>390</v>
      </c>
      <c r="C164" s="7" t="s">
        <v>54</v>
      </c>
      <c r="D164" s="88" t="s">
        <v>391</v>
      </c>
      <c r="E164" s="93" t="s">
        <v>392</v>
      </c>
      <c r="F164" s="7" t="s">
        <v>57</v>
      </c>
      <c r="G164" s="7">
        <v>10</v>
      </c>
      <c r="H164" s="17"/>
      <c r="I164" s="7">
        <f t="shared" si="7"/>
        <v>0</v>
      </c>
      <c r="J164" s="25" t="s">
        <v>393</v>
      </c>
      <c r="K164" s="22"/>
      <c r="L164" s="7"/>
      <c r="M164" s="24"/>
      <c r="N164" s="7">
        <f t="shared" si="8"/>
        <v>25</v>
      </c>
      <c r="O164" s="7">
        <v>50</v>
      </c>
    </row>
    <row r="165" spans="1:15" ht="35.1" customHeight="1" x14ac:dyDescent="0.15">
      <c r="A165" s="7">
        <v>12</v>
      </c>
      <c r="B165" s="7" t="s">
        <v>394</v>
      </c>
      <c r="C165" s="7" t="s">
        <v>60</v>
      </c>
      <c r="D165" s="88"/>
      <c r="E165" s="93"/>
      <c r="F165" s="7" t="s">
        <v>61</v>
      </c>
      <c r="G165" s="7">
        <v>10</v>
      </c>
      <c r="H165" s="17"/>
      <c r="I165" s="7">
        <f t="shared" si="7"/>
        <v>0</v>
      </c>
      <c r="J165" s="25" t="s">
        <v>395</v>
      </c>
      <c r="K165" s="22"/>
      <c r="L165" s="7"/>
      <c r="M165" s="24"/>
      <c r="N165" s="7">
        <f t="shared" si="8"/>
        <v>15</v>
      </c>
      <c r="O165" s="7">
        <v>30</v>
      </c>
    </row>
    <row r="166" spans="1:15" ht="35.1" customHeight="1" x14ac:dyDescent="0.15">
      <c r="A166" s="7">
        <v>13</v>
      </c>
      <c r="B166" s="7" t="s">
        <v>73</v>
      </c>
      <c r="C166" s="7" t="s">
        <v>64</v>
      </c>
      <c r="D166" s="7" t="s">
        <v>396</v>
      </c>
      <c r="E166" s="8" t="s">
        <v>397</v>
      </c>
      <c r="F166" s="7" t="s">
        <v>44</v>
      </c>
      <c r="G166" s="7">
        <v>10</v>
      </c>
      <c r="H166" s="17"/>
      <c r="I166" s="7">
        <f t="shared" si="7"/>
        <v>0</v>
      </c>
      <c r="J166" s="25" t="s">
        <v>393</v>
      </c>
      <c r="K166" s="22"/>
      <c r="L166" s="7"/>
      <c r="M166" s="24"/>
      <c r="N166" s="7">
        <f t="shared" si="8"/>
        <v>5</v>
      </c>
      <c r="O166" s="7">
        <v>10</v>
      </c>
    </row>
    <row r="167" spans="1:15" ht="36.950000000000003" customHeight="1" x14ac:dyDescent="0.15">
      <c r="A167" s="15" t="s">
        <v>398</v>
      </c>
      <c r="B167" s="94" t="s">
        <v>399</v>
      </c>
      <c r="C167" s="94"/>
      <c r="D167" s="7"/>
      <c r="E167" s="8"/>
      <c r="F167" s="7"/>
      <c r="G167" s="7"/>
      <c r="H167" s="17"/>
      <c r="I167" s="7"/>
      <c r="J167" s="25"/>
      <c r="K167" s="22"/>
      <c r="L167" s="7"/>
      <c r="N167" s="7"/>
      <c r="O167" s="7"/>
    </row>
    <row r="168" spans="1:15" ht="30" customHeight="1" x14ac:dyDescent="0.15">
      <c r="A168" s="15" t="s">
        <v>170</v>
      </c>
      <c r="B168" s="94" t="s">
        <v>116</v>
      </c>
      <c r="C168" s="94"/>
      <c r="D168" s="7"/>
      <c r="E168" s="8"/>
      <c r="F168" s="7"/>
      <c r="G168" s="7"/>
      <c r="H168" s="17"/>
      <c r="I168" s="7"/>
      <c r="J168" s="25"/>
      <c r="K168" s="22"/>
      <c r="L168" s="7"/>
      <c r="N168" s="7"/>
      <c r="O168" s="7"/>
    </row>
    <row r="169" spans="1:15" ht="45.95" customHeight="1" x14ac:dyDescent="0.15">
      <c r="A169" s="7">
        <v>1</v>
      </c>
      <c r="B169" s="10" t="s">
        <v>129</v>
      </c>
      <c r="C169" s="20" t="s">
        <v>47</v>
      </c>
      <c r="D169" s="10" t="s">
        <v>130</v>
      </c>
      <c r="E169" s="8" t="s">
        <v>131</v>
      </c>
      <c r="F169" s="7" t="s">
        <v>44</v>
      </c>
      <c r="G169" s="7">
        <v>80</v>
      </c>
      <c r="H169" s="14"/>
      <c r="I169" s="7">
        <f t="shared" si="7"/>
        <v>0</v>
      </c>
      <c r="J169" s="7" t="s">
        <v>400</v>
      </c>
      <c r="K169" s="22"/>
      <c r="L169" s="7"/>
      <c r="M169" s="24"/>
      <c r="N169" s="7">
        <f t="shared" si="8"/>
        <v>15</v>
      </c>
      <c r="O169" s="10">
        <v>30</v>
      </c>
    </row>
    <row r="170" spans="1:15" ht="45.95" customHeight="1" x14ac:dyDescent="0.15">
      <c r="A170" s="7">
        <v>2</v>
      </c>
      <c r="B170" s="10" t="s">
        <v>133</v>
      </c>
      <c r="C170" s="20" t="s">
        <v>134</v>
      </c>
      <c r="D170" s="10" t="s">
        <v>135</v>
      </c>
      <c r="E170" s="12" t="s">
        <v>136</v>
      </c>
      <c r="F170" s="20" t="s">
        <v>137</v>
      </c>
      <c r="G170" s="10">
        <v>4.8</v>
      </c>
      <c r="H170" s="14"/>
      <c r="I170" s="7">
        <f t="shared" si="7"/>
        <v>0</v>
      </c>
      <c r="J170" s="10" t="s">
        <v>245</v>
      </c>
      <c r="K170" s="22"/>
      <c r="L170" s="7"/>
      <c r="M170" s="24"/>
      <c r="N170" s="7">
        <f t="shared" si="8"/>
        <v>50</v>
      </c>
      <c r="O170" s="10">
        <v>100</v>
      </c>
    </row>
    <row r="171" spans="1:15" ht="45.95" customHeight="1" x14ac:dyDescent="0.15">
      <c r="A171" s="7">
        <v>3</v>
      </c>
      <c r="B171" s="10" t="s">
        <v>139</v>
      </c>
      <c r="C171" s="20" t="s">
        <v>140</v>
      </c>
      <c r="D171" s="10" t="s">
        <v>141</v>
      </c>
      <c r="E171" s="12" t="s">
        <v>142</v>
      </c>
      <c r="F171" s="20" t="s">
        <v>44</v>
      </c>
      <c r="G171" s="10">
        <v>6</v>
      </c>
      <c r="H171" s="14"/>
      <c r="I171" s="7">
        <f t="shared" si="7"/>
        <v>0</v>
      </c>
      <c r="J171" s="87" t="s">
        <v>143</v>
      </c>
      <c r="K171" s="22"/>
      <c r="L171" s="7"/>
      <c r="M171" s="24"/>
      <c r="N171" s="7">
        <f t="shared" si="8"/>
        <v>15</v>
      </c>
      <c r="O171" s="10">
        <v>30</v>
      </c>
    </row>
    <row r="172" spans="1:15" ht="45.95" customHeight="1" x14ac:dyDescent="0.15">
      <c r="A172" s="7">
        <v>4</v>
      </c>
      <c r="B172" s="10" t="s">
        <v>144</v>
      </c>
      <c r="C172" s="20" t="s">
        <v>145</v>
      </c>
      <c r="D172" s="10" t="s">
        <v>146</v>
      </c>
      <c r="E172" s="12" t="s">
        <v>104</v>
      </c>
      <c r="F172" s="20" t="s">
        <v>44</v>
      </c>
      <c r="G172" s="10">
        <v>6</v>
      </c>
      <c r="H172" s="14"/>
      <c r="I172" s="7">
        <f t="shared" si="7"/>
        <v>0</v>
      </c>
      <c r="J172" s="87"/>
      <c r="K172" s="22"/>
      <c r="L172" s="7"/>
      <c r="M172" s="24"/>
      <c r="N172" s="7">
        <f t="shared" si="8"/>
        <v>22.5</v>
      </c>
      <c r="O172" s="10">
        <v>45</v>
      </c>
    </row>
    <row r="173" spans="1:15" ht="45.95" customHeight="1" x14ac:dyDescent="0.15">
      <c r="A173" s="7">
        <v>5</v>
      </c>
      <c r="B173" s="10" t="s">
        <v>147</v>
      </c>
      <c r="C173" s="7" t="s">
        <v>148</v>
      </c>
      <c r="D173" s="10" t="s">
        <v>149</v>
      </c>
      <c r="E173" s="12" t="s">
        <v>136</v>
      </c>
      <c r="F173" s="20" t="s">
        <v>137</v>
      </c>
      <c r="G173" s="10">
        <v>4.8</v>
      </c>
      <c r="H173" s="14"/>
      <c r="I173" s="7">
        <f t="shared" si="7"/>
        <v>0</v>
      </c>
      <c r="J173" s="87"/>
      <c r="K173" s="22"/>
      <c r="L173" s="7"/>
      <c r="M173" s="24"/>
      <c r="N173" s="7">
        <f t="shared" si="8"/>
        <v>400</v>
      </c>
      <c r="O173" s="10">
        <v>800</v>
      </c>
    </row>
    <row r="174" spans="1:15" ht="45.95" customHeight="1" x14ac:dyDescent="0.15">
      <c r="A174" s="7">
        <v>6</v>
      </c>
      <c r="B174" s="10" t="s">
        <v>150</v>
      </c>
      <c r="C174" s="20" t="s">
        <v>151</v>
      </c>
      <c r="D174" s="10" t="s">
        <v>152</v>
      </c>
      <c r="E174" s="12" t="s">
        <v>153</v>
      </c>
      <c r="F174" s="20" t="s">
        <v>67</v>
      </c>
      <c r="G174" s="10">
        <v>6</v>
      </c>
      <c r="H174" s="14"/>
      <c r="I174" s="7">
        <f t="shared" si="7"/>
        <v>0</v>
      </c>
      <c r="J174" s="10" t="s">
        <v>154</v>
      </c>
      <c r="K174" s="22"/>
      <c r="L174" s="7"/>
      <c r="M174" s="24"/>
      <c r="N174" s="7">
        <f t="shared" si="8"/>
        <v>15</v>
      </c>
      <c r="O174" s="10">
        <v>30</v>
      </c>
    </row>
    <row r="175" spans="1:15" ht="37.5" customHeight="1" x14ac:dyDescent="0.15">
      <c r="A175" s="7">
        <v>7</v>
      </c>
      <c r="B175" s="10" t="s">
        <v>160</v>
      </c>
      <c r="C175" s="20" t="s">
        <v>161</v>
      </c>
      <c r="D175" s="10" t="s">
        <v>111</v>
      </c>
      <c r="E175" s="12" t="s">
        <v>136</v>
      </c>
      <c r="F175" s="20" t="s">
        <v>137</v>
      </c>
      <c r="G175" s="10">
        <v>4.8</v>
      </c>
      <c r="H175" s="14"/>
      <c r="I175" s="7">
        <f t="shared" si="7"/>
        <v>0</v>
      </c>
      <c r="J175" s="10" t="s">
        <v>162</v>
      </c>
      <c r="K175" s="22"/>
      <c r="L175" s="7"/>
      <c r="M175" s="24"/>
      <c r="N175" s="7">
        <f t="shared" si="8"/>
        <v>140</v>
      </c>
      <c r="O175" s="10">
        <v>280</v>
      </c>
    </row>
    <row r="176" spans="1:15" ht="30.95" customHeight="1" x14ac:dyDescent="0.15">
      <c r="A176" s="15" t="s">
        <v>219</v>
      </c>
      <c r="B176" s="94" t="s">
        <v>169</v>
      </c>
      <c r="C176" s="94"/>
      <c r="D176" s="7"/>
      <c r="E176" s="8"/>
      <c r="F176" s="7"/>
      <c r="G176" s="7"/>
      <c r="H176" s="17"/>
      <c r="I176" s="7"/>
      <c r="J176" s="25"/>
      <c r="K176" s="22"/>
      <c r="L176" s="7"/>
      <c r="N176" s="7"/>
      <c r="O176" s="7"/>
    </row>
    <row r="177" spans="1:15" ht="24.95" customHeight="1" x14ac:dyDescent="0.15">
      <c r="A177" s="15" t="s">
        <v>172</v>
      </c>
      <c r="B177" s="94" t="s">
        <v>171</v>
      </c>
      <c r="C177" s="94"/>
      <c r="D177" s="7"/>
      <c r="E177" s="8"/>
      <c r="F177" s="7"/>
      <c r="G177" s="7"/>
      <c r="H177" s="17"/>
      <c r="I177" s="7"/>
      <c r="J177" s="25"/>
      <c r="K177" s="22"/>
      <c r="L177" s="7"/>
      <c r="N177" s="7"/>
      <c r="O177" s="7"/>
    </row>
    <row r="178" spans="1:15" ht="41.25" customHeight="1" x14ac:dyDescent="0.15">
      <c r="A178" s="7">
        <v>1</v>
      </c>
      <c r="B178" s="7" t="s">
        <v>207</v>
      </c>
      <c r="C178" s="20" t="s">
        <v>134</v>
      </c>
      <c r="D178" s="7" t="s">
        <v>208</v>
      </c>
      <c r="E178" s="8" t="s">
        <v>209</v>
      </c>
      <c r="F178" s="20" t="s">
        <v>137</v>
      </c>
      <c r="G178" s="10">
        <v>3</v>
      </c>
      <c r="H178" s="14"/>
      <c r="I178" s="7">
        <f t="shared" si="7"/>
        <v>0</v>
      </c>
      <c r="J178" s="10" t="s">
        <v>245</v>
      </c>
      <c r="K178" s="22"/>
      <c r="L178" s="7"/>
      <c r="M178" s="24"/>
      <c r="N178" s="7">
        <f t="shared" si="8"/>
        <v>50</v>
      </c>
      <c r="O178" s="10">
        <v>100</v>
      </c>
    </row>
    <row r="179" spans="1:15" ht="45.95" customHeight="1" x14ac:dyDescent="0.15">
      <c r="A179" s="7">
        <v>2</v>
      </c>
      <c r="B179" s="7" t="s">
        <v>210</v>
      </c>
      <c r="C179" s="7" t="s">
        <v>140</v>
      </c>
      <c r="D179" s="7" t="s">
        <v>211</v>
      </c>
      <c r="E179" s="8" t="s">
        <v>212</v>
      </c>
      <c r="F179" s="7" t="s">
        <v>44</v>
      </c>
      <c r="G179" s="10">
        <v>18</v>
      </c>
      <c r="H179" s="17"/>
      <c r="I179" s="7">
        <f t="shared" si="7"/>
        <v>0</v>
      </c>
      <c r="J179" s="7" t="s">
        <v>143</v>
      </c>
      <c r="K179" s="22"/>
      <c r="L179" s="7"/>
      <c r="M179" s="24"/>
      <c r="N179" s="7">
        <f t="shared" si="8"/>
        <v>15</v>
      </c>
      <c r="O179" s="7">
        <v>30</v>
      </c>
    </row>
    <row r="180" spans="1:15" ht="45.95" customHeight="1" x14ac:dyDescent="0.15">
      <c r="A180" s="7">
        <v>3</v>
      </c>
      <c r="B180" s="10" t="s">
        <v>213</v>
      </c>
      <c r="C180" s="7" t="s">
        <v>148</v>
      </c>
      <c r="D180" s="7" t="s">
        <v>214</v>
      </c>
      <c r="E180" s="8" t="s">
        <v>209</v>
      </c>
      <c r="F180" s="20" t="s">
        <v>137</v>
      </c>
      <c r="G180" s="10">
        <v>3</v>
      </c>
      <c r="H180" s="17"/>
      <c r="I180" s="7">
        <f t="shared" si="7"/>
        <v>0</v>
      </c>
      <c r="J180" s="7" t="s">
        <v>143</v>
      </c>
      <c r="K180" s="22"/>
      <c r="L180" s="7"/>
      <c r="M180" s="24"/>
      <c r="N180" s="7">
        <f t="shared" si="8"/>
        <v>400</v>
      </c>
      <c r="O180" s="7">
        <v>800</v>
      </c>
    </row>
    <row r="181" spans="1:15" ht="34.5" customHeight="1" x14ac:dyDescent="0.15">
      <c r="A181" s="7">
        <v>4</v>
      </c>
      <c r="B181" s="7" t="s">
        <v>215</v>
      </c>
      <c r="C181" s="7" t="s">
        <v>161</v>
      </c>
      <c r="D181" s="7" t="s">
        <v>111</v>
      </c>
      <c r="E181" s="8" t="s">
        <v>216</v>
      </c>
      <c r="F181" s="7" t="s">
        <v>217</v>
      </c>
      <c r="G181" s="10">
        <v>496</v>
      </c>
      <c r="H181" s="17"/>
      <c r="I181" s="7">
        <f t="shared" si="7"/>
        <v>0</v>
      </c>
      <c r="J181" s="7" t="s">
        <v>218</v>
      </c>
      <c r="K181" s="22"/>
      <c r="L181" s="7"/>
      <c r="N181" s="7">
        <f t="shared" si="8"/>
        <v>25</v>
      </c>
      <c r="O181" s="7">
        <v>50</v>
      </c>
    </row>
    <row r="182" spans="1:15" ht="27" customHeight="1" x14ac:dyDescent="0.15">
      <c r="A182" s="15" t="s">
        <v>342</v>
      </c>
      <c r="B182" s="94" t="s">
        <v>220</v>
      </c>
      <c r="C182" s="94"/>
      <c r="D182" s="7"/>
      <c r="E182" s="8"/>
      <c r="F182" s="7"/>
      <c r="G182" s="7"/>
      <c r="H182" s="17"/>
      <c r="I182" s="7"/>
      <c r="J182" s="25"/>
      <c r="K182" s="22"/>
      <c r="L182" s="7"/>
      <c r="N182" s="7"/>
      <c r="O182" s="7"/>
    </row>
    <row r="183" spans="1:15" ht="45.95" customHeight="1" x14ac:dyDescent="0.15">
      <c r="A183" s="7">
        <v>1</v>
      </c>
      <c r="B183" s="7" t="s">
        <v>207</v>
      </c>
      <c r="C183" s="20" t="s">
        <v>134</v>
      </c>
      <c r="D183" s="7" t="s">
        <v>208</v>
      </c>
      <c r="E183" s="8" t="s">
        <v>230</v>
      </c>
      <c r="F183" s="20" t="s">
        <v>137</v>
      </c>
      <c r="G183" s="10">
        <v>1.2</v>
      </c>
      <c r="H183" s="14"/>
      <c r="I183" s="7">
        <f t="shared" si="7"/>
        <v>0</v>
      </c>
      <c r="J183" s="10" t="s">
        <v>245</v>
      </c>
      <c r="K183" s="22"/>
      <c r="L183" s="7"/>
      <c r="N183" s="7">
        <f t="shared" ref="N183:N213" si="9">O183*50%</f>
        <v>50</v>
      </c>
      <c r="O183" s="10">
        <v>100</v>
      </c>
    </row>
    <row r="184" spans="1:15" ht="45.95" customHeight="1" x14ac:dyDescent="0.15">
      <c r="A184" s="7">
        <v>2</v>
      </c>
      <c r="B184" s="7" t="s">
        <v>210</v>
      </c>
      <c r="C184" s="7" t="s">
        <v>140</v>
      </c>
      <c r="D184" s="7" t="s">
        <v>211</v>
      </c>
      <c r="E184" s="8" t="s">
        <v>231</v>
      </c>
      <c r="F184" s="7" t="s">
        <v>44</v>
      </c>
      <c r="G184" s="10">
        <v>12</v>
      </c>
      <c r="H184" s="17"/>
      <c r="I184" s="7">
        <f t="shared" si="7"/>
        <v>0</v>
      </c>
      <c r="J184" s="7" t="s">
        <v>143</v>
      </c>
      <c r="K184" s="22"/>
      <c r="L184" s="7"/>
      <c r="M184" s="24"/>
      <c r="N184" s="7">
        <f t="shared" si="9"/>
        <v>15</v>
      </c>
      <c r="O184" s="7">
        <v>30</v>
      </c>
    </row>
    <row r="185" spans="1:15" ht="45.95" customHeight="1" x14ac:dyDescent="0.15">
      <c r="A185" s="7">
        <v>3</v>
      </c>
      <c r="B185" s="10" t="s">
        <v>213</v>
      </c>
      <c r="C185" s="7" t="s">
        <v>148</v>
      </c>
      <c r="D185" s="7" t="s">
        <v>214</v>
      </c>
      <c r="E185" s="8" t="s">
        <v>230</v>
      </c>
      <c r="F185" s="20" t="s">
        <v>137</v>
      </c>
      <c r="G185" s="10">
        <v>1.2</v>
      </c>
      <c r="H185" s="17"/>
      <c r="I185" s="7">
        <f t="shared" si="7"/>
        <v>0</v>
      </c>
      <c r="J185" s="7" t="s">
        <v>143</v>
      </c>
      <c r="K185" s="22"/>
      <c r="L185" s="7"/>
      <c r="M185" s="24"/>
      <c r="N185" s="7">
        <f t="shared" si="9"/>
        <v>400</v>
      </c>
      <c r="O185" s="7">
        <v>800</v>
      </c>
    </row>
    <row r="186" spans="1:15" ht="40.5" customHeight="1" x14ac:dyDescent="0.15">
      <c r="A186" s="7">
        <v>4</v>
      </c>
      <c r="B186" s="7" t="s">
        <v>215</v>
      </c>
      <c r="C186" s="7" t="s">
        <v>161</v>
      </c>
      <c r="D186" s="7" t="s">
        <v>111</v>
      </c>
      <c r="E186" s="8" t="s">
        <v>232</v>
      </c>
      <c r="F186" s="7" t="s">
        <v>217</v>
      </c>
      <c r="G186" s="10">
        <v>216.4</v>
      </c>
      <c r="H186" s="17"/>
      <c r="I186" s="7">
        <f t="shared" si="7"/>
        <v>0</v>
      </c>
      <c r="J186" s="7" t="s">
        <v>218</v>
      </c>
      <c r="K186" s="22"/>
      <c r="L186" s="7"/>
      <c r="N186" s="7">
        <f t="shared" si="9"/>
        <v>25</v>
      </c>
      <c r="O186" s="7">
        <v>50</v>
      </c>
    </row>
    <row r="187" spans="1:15" ht="24.95" customHeight="1" x14ac:dyDescent="0.15">
      <c r="A187" s="15" t="s">
        <v>355</v>
      </c>
      <c r="B187" s="94" t="s">
        <v>234</v>
      </c>
      <c r="C187" s="94"/>
      <c r="D187" s="7"/>
      <c r="E187" s="8"/>
      <c r="F187" s="7"/>
      <c r="G187" s="7"/>
      <c r="H187" s="17"/>
      <c r="I187" s="7"/>
      <c r="J187" s="25"/>
      <c r="K187" s="22"/>
      <c r="L187" s="7"/>
      <c r="N187" s="7"/>
      <c r="O187" s="7"/>
    </row>
    <row r="188" spans="1:15" ht="45.95" customHeight="1" x14ac:dyDescent="0.15">
      <c r="A188" s="7">
        <v>1</v>
      </c>
      <c r="B188" s="7" t="s">
        <v>207</v>
      </c>
      <c r="C188" s="20" t="s">
        <v>134</v>
      </c>
      <c r="D188" s="7" t="s">
        <v>208</v>
      </c>
      <c r="E188" s="8" t="s">
        <v>244</v>
      </c>
      <c r="F188" s="20" t="s">
        <v>137</v>
      </c>
      <c r="G188" s="10">
        <v>1.8</v>
      </c>
      <c r="H188" s="14"/>
      <c r="I188" s="7">
        <f t="shared" si="7"/>
        <v>0</v>
      </c>
      <c r="J188" s="10" t="s">
        <v>245</v>
      </c>
      <c r="K188" s="22"/>
      <c r="L188" s="7"/>
      <c r="N188" s="7">
        <f t="shared" si="9"/>
        <v>50</v>
      </c>
      <c r="O188" s="10">
        <v>100</v>
      </c>
    </row>
    <row r="189" spans="1:15" ht="45.95" customHeight="1" x14ac:dyDescent="0.15">
      <c r="A189" s="7">
        <v>2</v>
      </c>
      <c r="B189" s="7" t="s">
        <v>210</v>
      </c>
      <c r="C189" s="7" t="s">
        <v>140</v>
      </c>
      <c r="D189" s="7" t="s">
        <v>211</v>
      </c>
      <c r="E189" s="8" t="s">
        <v>246</v>
      </c>
      <c r="F189" s="7" t="s">
        <v>44</v>
      </c>
      <c r="G189" s="10">
        <v>12</v>
      </c>
      <c r="H189" s="17"/>
      <c r="I189" s="7">
        <f t="shared" si="7"/>
        <v>0</v>
      </c>
      <c r="J189" s="7" t="s">
        <v>143</v>
      </c>
      <c r="K189" s="22"/>
      <c r="L189" s="7"/>
      <c r="M189" s="24"/>
      <c r="N189" s="7">
        <f t="shared" si="9"/>
        <v>15</v>
      </c>
      <c r="O189" s="7">
        <v>30</v>
      </c>
    </row>
    <row r="190" spans="1:15" ht="38.25" customHeight="1" x14ac:dyDescent="0.15">
      <c r="A190" s="7">
        <v>3</v>
      </c>
      <c r="B190" s="10" t="s">
        <v>213</v>
      </c>
      <c r="C190" s="7" t="s">
        <v>148</v>
      </c>
      <c r="D190" s="7" t="s">
        <v>214</v>
      </c>
      <c r="E190" s="8" t="s">
        <v>244</v>
      </c>
      <c r="F190" s="20" t="s">
        <v>137</v>
      </c>
      <c r="G190" s="10">
        <v>1.8</v>
      </c>
      <c r="H190" s="17"/>
      <c r="I190" s="7">
        <f t="shared" si="7"/>
        <v>0</v>
      </c>
      <c r="J190" s="7" t="s">
        <v>143</v>
      </c>
      <c r="K190" s="22"/>
      <c r="L190" s="7"/>
      <c r="M190" s="24"/>
      <c r="N190" s="7">
        <f t="shared" si="9"/>
        <v>400</v>
      </c>
      <c r="O190" s="7">
        <v>800</v>
      </c>
    </row>
    <row r="191" spans="1:15" ht="33.75" customHeight="1" x14ac:dyDescent="0.15">
      <c r="A191" s="7">
        <v>4</v>
      </c>
      <c r="B191" s="7" t="s">
        <v>215</v>
      </c>
      <c r="C191" s="7" t="s">
        <v>161</v>
      </c>
      <c r="D191" s="7" t="s">
        <v>111</v>
      </c>
      <c r="E191" s="8" t="s">
        <v>247</v>
      </c>
      <c r="F191" s="7" t="s">
        <v>217</v>
      </c>
      <c r="G191" s="10">
        <v>276.39999999999998</v>
      </c>
      <c r="H191" s="17"/>
      <c r="I191" s="7">
        <f t="shared" si="7"/>
        <v>0</v>
      </c>
      <c r="J191" s="7" t="s">
        <v>218</v>
      </c>
      <c r="K191" s="22"/>
      <c r="L191" s="7"/>
      <c r="N191" s="7">
        <f t="shared" si="9"/>
        <v>25</v>
      </c>
      <c r="O191" s="7">
        <v>50</v>
      </c>
    </row>
    <row r="192" spans="1:15" ht="21.95" customHeight="1" x14ac:dyDescent="0.15">
      <c r="A192" s="15" t="s">
        <v>361</v>
      </c>
      <c r="B192" s="94" t="s">
        <v>249</v>
      </c>
      <c r="C192" s="94"/>
      <c r="D192" s="7"/>
      <c r="E192" s="8"/>
      <c r="F192" s="7"/>
      <c r="G192" s="7"/>
      <c r="H192" s="17"/>
      <c r="I192" s="7"/>
      <c r="J192" s="25"/>
      <c r="K192" s="22"/>
      <c r="L192" s="7"/>
      <c r="N192" s="7"/>
      <c r="O192" s="7"/>
    </row>
    <row r="193" spans="1:15" ht="45.95" customHeight="1" x14ac:dyDescent="0.15">
      <c r="A193" s="7">
        <v>1</v>
      </c>
      <c r="B193" s="7" t="s">
        <v>207</v>
      </c>
      <c r="C193" s="20" t="s">
        <v>134</v>
      </c>
      <c r="D193" s="7" t="s">
        <v>208</v>
      </c>
      <c r="E193" s="8" t="s">
        <v>259</v>
      </c>
      <c r="F193" s="20" t="s">
        <v>137</v>
      </c>
      <c r="G193" s="10">
        <v>1.8</v>
      </c>
      <c r="H193" s="14"/>
      <c r="I193" s="7">
        <f t="shared" si="7"/>
        <v>0</v>
      </c>
      <c r="J193" s="10" t="s">
        <v>245</v>
      </c>
      <c r="K193" s="22"/>
      <c r="L193" s="7"/>
      <c r="M193" s="24"/>
      <c r="N193" s="7">
        <f t="shared" si="9"/>
        <v>50</v>
      </c>
      <c r="O193" s="10">
        <v>100</v>
      </c>
    </row>
    <row r="194" spans="1:15" ht="45.95" customHeight="1" x14ac:dyDescent="0.15">
      <c r="A194" s="7">
        <v>2</v>
      </c>
      <c r="B194" s="7" t="s">
        <v>210</v>
      </c>
      <c r="C194" s="7" t="s">
        <v>140</v>
      </c>
      <c r="D194" s="7" t="s">
        <v>211</v>
      </c>
      <c r="E194" s="8" t="s">
        <v>261</v>
      </c>
      <c r="F194" s="7" t="s">
        <v>44</v>
      </c>
      <c r="G194" s="10">
        <v>18</v>
      </c>
      <c r="H194" s="17"/>
      <c r="I194" s="7">
        <f t="shared" si="7"/>
        <v>0</v>
      </c>
      <c r="J194" s="7" t="s">
        <v>143</v>
      </c>
      <c r="K194" s="22"/>
      <c r="L194" s="7"/>
      <c r="M194" s="24"/>
      <c r="N194" s="7">
        <f t="shared" si="9"/>
        <v>15</v>
      </c>
      <c r="O194" s="7">
        <v>30</v>
      </c>
    </row>
    <row r="195" spans="1:15" ht="45.95" customHeight="1" x14ac:dyDescent="0.15">
      <c r="A195" s="7">
        <v>3</v>
      </c>
      <c r="B195" s="10" t="s">
        <v>213</v>
      </c>
      <c r="C195" s="7" t="s">
        <v>148</v>
      </c>
      <c r="D195" s="7" t="s">
        <v>214</v>
      </c>
      <c r="E195" s="8" t="s">
        <v>259</v>
      </c>
      <c r="F195" s="20" t="s">
        <v>137</v>
      </c>
      <c r="G195" s="10">
        <v>1.8</v>
      </c>
      <c r="H195" s="17"/>
      <c r="I195" s="7">
        <f t="shared" si="7"/>
        <v>0</v>
      </c>
      <c r="J195" s="7" t="s">
        <v>143</v>
      </c>
      <c r="K195" s="22"/>
      <c r="L195" s="7"/>
      <c r="M195" s="24"/>
      <c r="N195" s="7">
        <f t="shared" si="9"/>
        <v>400</v>
      </c>
      <c r="O195" s="7">
        <v>800</v>
      </c>
    </row>
    <row r="196" spans="1:15" ht="30" customHeight="1" x14ac:dyDescent="0.15">
      <c r="A196" s="7">
        <v>4</v>
      </c>
      <c r="B196" s="7" t="s">
        <v>215</v>
      </c>
      <c r="C196" s="7" t="s">
        <v>161</v>
      </c>
      <c r="D196" s="7" t="s">
        <v>111</v>
      </c>
      <c r="E196" s="8" t="s">
        <v>262</v>
      </c>
      <c r="F196" s="7" t="s">
        <v>217</v>
      </c>
      <c r="G196" s="10">
        <v>333.2</v>
      </c>
      <c r="H196" s="17"/>
      <c r="I196" s="7">
        <f t="shared" si="7"/>
        <v>0</v>
      </c>
      <c r="J196" s="7" t="s">
        <v>218</v>
      </c>
      <c r="K196" s="22"/>
      <c r="L196" s="7"/>
      <c r="N196" s="7">
        <f t="shared" si="9"/>
        <v>25</v>
      </c>
      <c r="O196" s="7">
        <v>50</v>
      </c>
    </row>
    <row r="197" spans="1:15" ht="26.25" customHeight="1" x14ac:dyDescent="0.15">
      <c r="A197" s="15" t="s">
        <v>233</v>
      </c>
      <c r="B197" s="94" t="s">
        <v>264</v>
      </c>
      <c r="C197" s="94"/>
      <c r="D197" s="7"/>
      <c r="E197" s="8"/>
      <c r="F197" s="7"/>
      <c r="G197" s="7"/>
      <c r="H197" s="17"/>
      <c r="I197" s="7"/>
      <c r="J197" s="25"/>
      <c r="K197" s="22"/>
      <c r="L197" s="7"/>
      <c r="N197" s="7"/>
      <c r="O197" s="7"/>
    </row>
    <row r="198" spans="1:15" ht="25.5" customHeight="1" x14ac:dyDescent="0.15">
      <c r="A198" s="15" t="s">
        <v>172</v>
      </c>
      <c r="B198" s="94" t="s">
        <v>265</v>
      </c>
      <c r="C198" s="94"/>
      <c r="D198" s="7"/>
      <c r="E198" s="8"/>
      <c r="F198" s="7"/>
      <c r="G198" s="7"/>
      <c r="H198" s="17"/>
      <c r="I198" s="7"/>
      <c r="J198" s="25"/>
      <c r="K198" s="22"/>
      <c r="L198" s="7"/>
      <c r="N198" s="7"/>
      <c r="O198" s="7"/>
    </row>
    <row r="199" spans="1:15" ht="30" customHeight="1" x14ac:dyDescent="0.15">
      <c r="A199" s="7">
        <v>1</v>
      </c>
      <c r="B199" s="10" t="s">
        <v>133</v>
      </c>
      <c r="C199" s="20" t="s">
        <v>134</v>
      </c>
      <c r="D199" s="10" t="s">
        <v>135</v>
      </c>
      <c r="E199" s="12" t="s">
        <v>296</v>
      </c>
      <c r="F199" s="20" t="s">
        <v>137</v>
      </c>
      <c r="G199" s="10">
        <v>4</v>
      </c>
      <c r="H199" s="14"/>
      <c r="I199" s="7">
        <f t="shared" ref="I199:I214" si="10">ROUND(G199*H199,0)</f>
        <v>0</v>
      </c>
      <c r="J199" s="10" t="s">
        <v>245</v>
      </c>
      <c r="K199" s="22"/>
      <c r="L199" s="7"/>
      <c r="N199" s="7">
        <f t="shared" si="9"/>
        <v>50</v>
      </c>
      <c r="O199" s="10">
        <v>100</v>
      </c>
    </row>
    <row r="200" spans="1:15" ht="30" customHeight="1" x14ac:dyDescent="0.15">
      <c r="A200" s="7">
        <v>2</v>
      </c>
      <c r="B200" s="10" t="s">
        <v>139</v>
      </c>
      <c r="C200" s="20" t="s">
        <v>140</v>
      </c>
      <c r="D200" s="10" t="s">
        <v>141</v>
      </c>
      <c r="E200" s="12" t="s">
        <v>297</v>
      </c>
      <c r="F200" s="20" t="s">
        <v>44</v>
      </c>
      <c r="G200" s="10">
        <v>6</v>
      </c>
      <c r="H200" s="14"/>
      <c r="I200" s="7">
        <f t="shared" si="10"/>
        <v>0</v>
      </c>
      <c r="J200" s="87" t="s">
        <v>143</v>
      </c>
      <c r="K200" s="22"/>
      <c r="L200" s="7"/>
      <c r="M200" s="24"/>
      <c r="N200" s="7">
        <f t="shared" si="9"/>
        <v>15</v>
      </c>
      <c r="O200" s="10">
        <v>30</v>
      </c>
    </row>
    <row r="201" spans="1:15" ht="30" customHeight="1" x14ac:dyDescent="0.15">
      <c r="A201" s="7">
        <v>3</v>
      </c>
      <c r="B201" s="10" t="s">
        <v>144</v>
      </c>
      <c r="C201" s="20" t="s">
        <v>145</v>
      </c>
      <c r="D201" s="10" t="s">
        <v>146</v>
      </c>
      <c r="E201" s="12" t="s">
        <v>104</v>
      </c>
      <c r="F201" s="20" t="s">
        <v>44</v>
      </c>
      <c r="G201" s="10">
        <v>6</v>
      </c>
      <c r="H201" s="14"/>
      <c r="I201" s="7">
        <f t="shared" si="10"/>
        <v>0</v>
      </c>
      <c r="J201" s="87"/>
      <c r="K201" s="22"/>
      <c r="L201" s="7"/>
      <c r="M201" s="24"/>
      <c r="N201" s="7">
        <f t="shared" si="9"/>
        <v>22.5</v>
      </c>
      <c r="O201" s="10">
        <v>45</v>
      </c>
    </row>
    <row r="202" spans="1:15" ht="30" customHeight="1" x14ac:dyDescent="0.15">
      <c r="A202" s="7">
        <v>4</v>
      </c>
      <c r="B202" s="10" t="s">
        <v>147</v>
      </c>
      <c r="C202" s="7" t="s">
        <v>148</v>
      </c>
      <c r="D202" s="10" t="s">
        <v>149</v>
      </c>
      <c r="E202" s="12" t="s">
        <v>296</v>
      </c>
      <c r="F202" s="20" t="s">
        <v>137</v>
      </c>
      <c r="G202" s="10">
        <v>4</v>
      </c>
      <c r="H202" s="14"/>
      <c r="I202" s="7">
        <f t="shared" si="10"/>
        <v>0</v>
      </c>
      <c r="J202" s="87"/>
      <c r="K202" s="22"/>
      <c r="L202" s="7"/>
      <c r="M202" s="24"/>
      <c r="N202" s="7">
        <f t="shared" si="9"/>
        <v>400</v>
      </c>
      <c r="O202" s="10">
        <v>800</v>
      </c>
    </row>
    <row r="203" spans="1:15" ht="30" customHeight="1" x14ac:dyDescent="0.15">
      <c r="A203" s="7">
        <v>5</v>
      </c>
      <c r="B203" s="10" t="s">
        <v>150</v>
      </c>
      <c r="C203" s="20" t="s">
        <v>151</v>
      </c>
      <c r="D203" s="10" t="s">
        <v>152</v>
      </c>
      <c r="E203" s="12" t="s">
        <v>298</v>
      </c>
      <c r="F203" s="20" t="s">
        <v>67</v>
      </c>
      <c r="G203" s="10">
        <v>6</v>
      </c>
      <c r="H203" s="14"/>
      <c r="I203" s="7">
        <f t="shared" si="10"/>
        <v>0</v>
      </c>
      <c r="J203" s="10" t="s">
        <v>154</v>
      </c>
      <c r="K203" s="22"/>
      <c r="L203" s="7"/>
      <c r="M203" s="24"/>
      <c r="N203" s="7">
        <f t="shared" si="9"/>
        <v>15</v>
      </c>
      <c r="O203" s="10">
        <v>30</v>
      </c>
    </row>
    <row r="204" spans="1:15" ht="30" customHeight="1" x14ac:dyDescent="0.15">
      <c r="A204" s="7">
        <v>6</v>
      </c>
      <c r="B204" s="7" t="s">
        <v>300</v>
      </c>
      <c r="C204" s="7" t="s">
        <v>161</v>
      </c>
      <c r="D204" s="7" t="s">
        <v>111</v>
      </c>
      <c r="E204" s="8" t="s">
        <v>301</v>
      </c>
      <c r="F204" s="7" t="s">
        <v>302</v>
      </c>
      <c r="G204" s="7">
        <v>21996</v>
      </c>
      <c r="H204" s="17"/>
      <c r="I204" s="7">
        <f t="shared" si="10"/>
        <v>0</v>
      </c>
      <c r="J204" s="7" t="s">
        <v>303</v>
      </c>
      <c r="K204" s="22"/>
      <c r="L204" s="7"/>
      <c r="M204" s="24"/>
      <c r="N204" s="7">
        <f t="shared" si="9"/>
        <v>1</v>
      </c>
      <c r="O204" s="7">
        <v>2</v>
      </c>
    </row>
    <row r="205" spans="1:15" ht="24.75" customHeight="1" x14ac:dyDescent="0.15">
      <c r="A205" s="15" t="s">
        <v>342</v>
      </c>
      <c r="B205" s="94" t="s">
        <v>304</v>
      </c>
      <c r="C205" s="94"/>
      <c r="D205" s="7"/>
      <c r="E205" s="8"/>
      <c r="F205" s="7"/>
      <c r="G205" s="7"/>
      <c r="H205" s="17"/>
      <c r="I205" s="7"/>
      <c r="J205" s="25"/>
      <c r="K205" s="22"/>
      <c r="L205" s="7"/>
      <c r="N205" s="7"/>
      <c r="O205" s="7"/>
    </row>
    <row r="206" spans="1:15" ht="24.95" customHeight="1" x14ac:dyDescent="0.15">
      <c r="A206" s="7">
        <v>1</v>
      </c>
      <c r="B206" s="10" t="s">
        <v>133</v>
      </c>
      <c r="C206" s="20" t="s">
        <v>134</v>
      </c>
      <c r="D206" s="10" t="s">
        <v>135</v>
      </c>
      <c r="E206" s="12" t="s">
        <v>314</v>
      </c>
      <c r="F206" s="20" t="s">
        <v>137</v>
      </c>
      <c r="G206" s="10">
        <v>3</v>
      </c>
      <c r="H206" s="14"/>
      <c r="I206" s="7">
        <f t="shared" si="10"/>
        <v>0</v>
      </c>
      <c r="J206" s="10" t="s">
        <v>245</v>
      </c>
      <c r="K206" s="22"/>
      <c r="L206" s="7"/>
      <c r="N206" s="7">
        <f t="shared" si="9"/>
        <v>50</v>
      </c>
      <c r="O206" s="10">
        <v>100</v>
      </c>
    </row>
    <row r="207" spans="1:15" ht="24.95" customHeight="1" x14ac:dyDescent="0.15">
      <c r="A207" s="7">
        <v>2</v>
      </c>
      <c r="B207" s="10" t="s">
        <v>139</v>
      </c>
      <c r="C207" s="20" t="s">
        <v>140</v>
      </c>
      <c r="D207" s="10" t="s">
        <v>141</v>
      </c>
      <c r="E207" s="12" t="s">
        <v>315</v>
      </c>
      <c r="F207" s="20" t="s">
        <v>44</v>
      </c>
      <c r="G207" s="10">
        <v>6</v>
      </c>
      <c r="H207" s="14"/>
      <c r="I207" s="7">
        <f t="shared" si="10"/>
        <v>0</v>
      </c>
      <c r="J207" s="87" t="s">
        <v>143</v>
      </c>
      <c r="K207" s="22"/>
      <c r="L207" s="7"/>
      <c r="M207" s="24"/>
      <c r="N207" s="7">
        <f t="shared" si="9"/>
        <v>15</v>
      </c>
      <c r="O207" s="10">
        <v>30</v>
      </c>
    </row>
    <row r="208" spans="1:15" ht="30.95" customHeight="1" x14ac:dyDescent="0.15">
      <c r="A208" s="7">
        <v>3</v>
      </c>
      <c r="B208" s="10" t="s">
        <v>144</v>
      </c>
      <c r="C208" s="20" t="s">
        <v>145</v>
      </c>
      <c r="D208" s="10" t="s">
        <v>146</v>
      </c>
      <c r="E208" s="12" t="s">
        <v>104</v>
      </c>
      <c r="F208" s="20" t="s">
        <v>44</v>
      </c>
      <c r="G208" s="10">
        <v>6</v>
      </c>
      <c r="H208" s="14"/>
      <c r="I208" s="7">
        <f t="shared" si="10"/>
        <v>0</v>
      </c>
      <c r="J208" s="87"/>
      <c r="K208" s="22"/>
      <c r="L208" s="7"/>
      <c r="M208" s="24"/>
      <c r="N208" s="7">
        <f t="shared" si="9"/>
        <v>22.5</v>
      </c>
      <c r="O208" s="10">
        <v>45</v>
      </c>
    </row>
    <row r="209" spans="1:15" ht="24.95" customHeight="1" x14ac:dyDescent="0.15">
      <c r="A209" s="7">
        <v>4</v>
      </c>
      <c r="B209" s="10" t="s">
        <v>147</v>
      </c>
      <c r="C209" s="7" t="s">
        <v>148</v>
      </c>
      <c r="D209" s="10" t="s">
        <v>149</v>
      </c>
      <c r="E209" s="12" t="s">
        <v>314</v>
      </c>
      <c r="F209" s="20" t="s">
        <v>137</v>
      </c>
      <c r="G209" s="10">
        <v>3</v>
      </c>
      <c r="H209" s="14"/>
      <c r="I209" s="7">
        <f t="shared" si="10"/>
        <v>0</v>
      </c>
      <c r="J209" s="87"/>
      <c r="K209" s="22"/>
      <c r="L209" s="7"/>
      <c r="M209" s="24"/>
      <c r="N209" s="7">
        <f t="shared" si="9"/>
        <v>400</v>
      </c>
      <c r="O209" s="10">
        <v>800</v>
      </c>
    </row>
    <row r="210" spans="1:15" ht="24.95" customHeight="1" x14ac:dyDescent="0.15">
      <c r="A210" s="7">
        <v>5</v>
      </c>
      <c r="B210" s="10" t="s">
        <v>150</v>
      </c>
      <c r="C210" s="20" t="s">
        <v>151</v>
      </c>
      <c r="D210" s="10" t="s">
        <v>152</v>
      </c>
      <c r="E210" s="12" t="s">
        <v>316</v>
      </c>
      <c r="F210" s="20" t="s">
        <v>67</v>
      </c>
      <c r="G210" s="10">
        <v>6</v>
      </c>
      <c r="H210" s="14"/>
      <c r="I210" s="7">
        <f t="shared" si="10"/>
        <v>0</v>
      </c>
      <c r="J210" s="10" t="s">
        <v>154</v>
      </c>
      <c r="K210" s="22"/>
      <c r="L210" s="7"/>
      <c r="M210" s="24"/>
      <c r="N210" s="7">
        <f t="shared" si="9"/>
        <v>15</v>
      </c>
      <c r="O210" s="10">
        <v>30</v>
      </c>
    </row>
    <row r="211" spans="1:15" ht="24.95" customHeight="1" x14ac:dyDescent="0.15">
      <c r="A211" s="7">
        <v>6</v>
      </c>
      <c r="B211" s="7" t="s">
        <v>300</v>
      </c>
      <c r="C211" s="7" t="s">
        <v>161</v>
      </c>
      <c r="D211" s="7" t="s">
        <v>111</v>
      </c>
      <c r="E211" s="8" t="s">
        <v>318</v>
      </c>
      <c r="F211" s="7" t="s">
        <v>302</v>
      </c>
      <c r="G211" s="7">
        <v>16657</v>
      </c>
      <c r="H211" s="17"/>
      <c r="I211" s="7">
        <f t="shared" si="10"/>
        <v>0</v>
      </c>
      <c r="J211" s="7" t="s">
        <v>303</v>
      </c>
      <c r="K211" s="22"/>
      <c r="L211" s="7"/>
      <c r="M211" s="24"/>
      <c r="N211" s="7">
        <f t="shared" si="9"/>
        <v>1</v>
      </c>
      <c r="O211" s="7">
        <v>2</v>
      </c>
    </row>
    <row r="212" spans="1:15" ht="26.25" customHeight="1" x14ac:dyDescent="0.15">
      <c r="A212" s="15" t="s">
        <v>248</v>
      </c>
      <c r="B212" s="94" t="s">
        <v>401</v>
      </c>
      <c r="C212" s="94"/>
      <c r="D212" s="7"/>
      <c r="E212" s="8"/>
      <c r="F212" s="7"/>
      <c r="G212" s="7"/>
      <c r="H212" s="17"/>
      <c r="I212" s="7"/>
      <c r="J212" s="25"/>
      <c r="K212" s="22"/>
      <c r="L212" s="7"/>
      <c r="N212" s="7"/>
      <c r="O212" s="7"/>
    </row>
    <row r="213" spans="1:15" ht="32.1" customHeight="1" x14ac:dyDescent="0.15">
      <c r="A213" s="7">
        <v>1</v>
      </c>
      <c r="B213" s="7" t="s">
        <v>377</v>
      </c>
      <c r="C213" s="7" t="s">
        <v>378</v>
      </c>
      <c r="D213" s="88" t="s">
        <v>379</v>
      </c>
      <c r="E213" s="93" t="s">
        <v>380</v>
      </c>
      <c r="F213" s="7" t="s">
        <v>61</v>
      </c>
      <c r="G213" s="7">
        <v>6</v>
      </c>
      <c r="H213" s="17"/>
      <c r="I213" s="7">
        <f t="shared" si="10"/>
        <v>0</v>
      </c>
      <c r="J213" s="88" t="s">
        <v>381</v>
      </c>
      <c r="K213" s="22"/>
      <c r="L213" s="7"/>
      <c r="M213" s="24"/>
      <c r="N213" s="7">
        <f t="shared" si="9"/>
        <v>10</v>
      </c>
      <c r="O213" s="7">
        <v>20</v>
      </c>
    </row>
    <row r="214" spans="1:15" ht="30.95" customHeight="1" x14ac:dyDescent="0.15">
      <c r="A214" s="7">
        <v>2</v>
      </c>
      <c r="B214" s="7" t="s">
        <v>382</v>
      </c>
      <c r="C214" s="7" t="s">
        <v>376</v>
      </c>
      <c r="D214" s="88"/>
      <c r="E214" s="93"/>
      <c r="F214" s="7" t="s">
        <v>61</v>
      </c>
      <c r="G214" s="7">
        <v>6</v>
      </c>
      <c r="H214" s="17"/>
      <c r="I214" s="7">
        <f t="shared" si="10"/>
        <v>0</v>
      </c>
      <c r="J214" s="88"/>
      <c r="K214" s="22"/>
      <c r="L214" s="7"/>
      <c r="M214" s="24"/>
      <c r="N214" s="7">
        <f>O214*50%</f>
        <v>100</v>
      </c>
      <c r="O214" s="7">
        <v>200</v>
      </c>
    </row>
    <row r="215" spans="1:15" ht="21" customHeight="1" x14ac:dyDescent="0.15">
      <c r="A215" s="15" t="s">
        <v>402</v>
      </c>
      <c r="B215" s="94" t="s">
        <v>403</v>
      </c>
      <c r="C215" s="94"/>
      <c r="D215" s="95"/>
      <c r="E215" s="94"/>
      <c r="F215" s="94"/>
      <c r="G215" s="94"/>
      <c r="H215" s="94"/>
      <c r="I215" s="32">
        <f>SUM(I4:I214)</f>
        <v>0</v>
      </c>
      <c r="J215" s="21"/>
      <c r="K215" s="22"/>
      <c r="L215" s="7"/>
    </row>
    <row r="216" spans="1:15" ht="24.95" customHeight="1" x14ac:dyDescent="0.15">
      <c r="A216" s="15" t="s">
        <v>404</v>
      </c>
      <c r="B216" s="94" t="s">
        <v>405</v>
      </c>
      <c r="C216" s="94"/>
      <c r="D216" s="95"/>
      <c r="E216" s="94" t="s">
        <v>406</v>
      </c>
      <c r="F216" s="94"/>
      <c r="G216" s="94"/>
      <c r="H216" s="94"/>
      <c r="I216" s="32">
        <f>ROUND(I215*4%,0)</f>
        <v>0</v>
      </c>
      <c r="J216" s="21"/>
      <c r="K216" s="22"/>
      <c r="L216" s="7"/>
    </row>
    <row r="217" spans="1:15" ht="24.95" customHeight="1" x14ac:dyDescent="0.15">
      <c r="A217" s="15" t="s">
        <v>407</v>
      </c>
      <c r="B217" s="94" t="s">
        <v>408</v>
      </c>
      <c r="C217" s="94"/>
      <c r="D217" s="95"/>
      <c r="E217" s="94"/>
      <c r="F217" s="94"/>
      <c r="G217" s="94"/>
      <c r="H217" s="94"/>
      <c r="I217" s="32">
        <f>SUM(I215:I216)</f>
        <v>0</v>
      </c>
      <c r="J217" s="21"/>
      <c r="K217" s="22"/>
      <c r="L217" s="7"/>
    </row>
  </sheetData>
  <sheetProtection password="CF2A" sheet="1" objects="1" scenarios="1" selectLockedCells="1"/>
  <mergeCells count="94">
    <mergeCell ref="A1:J1"/>
    <mergeCell ref="B3:C3"/>
    <mergeCell ref="B22:C22"/>
    <mergeCell ref="B35:C35"/>
    <mergeCell ref="B36:C36"/>
    <mergeCell ref="E6:E7"/>
    <mergeCell ref="E9:E10"/>
    <mergeCell ref="E13:E14"/>
    <mergeCell ref="J28:J30"/>
    <mergeCell ref="B37:C37"/>
    <mergeCell ref="B53:C53"/>
    <mergeCell ref="B54:C54"/>
    <mergeCell ref="B70:C70"/>
    <mergeCell ref="B71:C71"/>
    <mergeCell ref="B87:C87"/>
    <mergeCell ref="B88:C88"/>
    <mergeCell ref="B104:C104"/>
    <mergeCell ref="B105:C105"/>
    <mergeCell ref="B121:C121"/>
    <mergeCell ref="B137:C137"/>
    <mergeCell ref="B142:C142"/>
    <mergeCell ref="B143:C143"/>
    <mergeCell ref="B146:C146"/>
    <mergeCell ref="B149:C149"/>
    <mergeCell ref="B151:C151"/>
    <mergeCell ref="B153:C153"/>
    <mergeCell ref="B167:C167"/>
    <mergeCell ref="B168:C168"/>
    <mergeCell ref="B176:C176"/>
    <mergeCell ref="B177:C177"/>
    <mergeCell ref="B182:C182"/>
    <mergeCell ref="B187:C187"/>
    <mergeCell ref="B192:C192"/>
    <mergeCell ref="B197:C197"/>
    <mergeCell ref="B198:C198"/>
    <mergeCell ref="B205:C205"/>
    <mergeCell ref="B212:C212"/>
    <mergeCell ref="B215:H215"/>
    <mergeCell ref="B216:D216"/>
    <mergeCell ref="E216:H216"/>
    <mergeCell ref="E213:E214"/>
    <mergeCell ref="B217:H217"/>
    <mergeCell ref="D6:D7"/>
    <mergeCell ref="D9:D10"/>
    <mergeCell ref="D13:D14"/>
    <mergeCell ref="D24:D25"/>
    <mergeCell ref="D40:D41"/>
    <mergeCell ref="D43:D44"/>
    <mergeCell ref="D57:D58"/>
    <mergeCell ref="D60:D61"/>
    <mergeCell ref="D74:D75"/>
    <mergeCell ref="D77:D78"/>
    <mergeCell ref="D91:D92"/>
    <mergeCell ref="D94:D95"/>
    <mergeCell ref="D106:D107"/>
    <mergeCell ref="D122:D123"/>
    <mergeCell ref="D138:D139"/>
    <mergeCell ref="D154:D157"/>
    <mergeCell ref="D158:D159"/>
    <mergeCell ref="D160:D163"/>
    <mergeCell ref="D164:D165"/>
    <mergeCell ref="D213:D214"/>
    <mergeCell ref="E40:E41"/>
    <mergeCell ref="E43:E44"/>
    <mergeCell ref="E57:E58"/>
    <mergeCell ref="E60:E61"/>
    <mergeCell ref="E74:E75"/>
    <mergeCell ref="E77:E78"/>
    <mergeCell ref="E91:E92"/>
    <mergeCell ref="E94:E95"/>
    <mergeCell ref="E106:E107"/>
    <mergeCell ref="E122:E123"/>
    <mergeCell ref="E138:E139"/>
    <mergeCell ref="E154:E157"/>
    <mergeCell ref="E158:E159"/>
    <mergeCell ref="E160:E163"/>
    <mergeCell ref="E164:E165"/>
    <mergeCell ref="J200:J202"/>
    <mergeCell ref="J207:J209"/>
    <mergeCell ref="J213:J214"/>
    <mergeCell ref="K13:K14"/>
    <mergeCell ref="K18:K19"/>
    <mergeCell ref="K40:K41"/>
    <mergeCell ref="K104:K105"/>
    <mergeCell ref="J115:J117"/>
    <mergeCell ref="J131:J133"/>
    <mergeCell ref="J154:J157"/>
    <mergeCell ref="J158:J159"/>
    <mergeCell ref="J160:J163"/>
    <mergeCell ref="L13:L14"/>
    <mergeCell ref="L16:L17"/>
    <mergeCell ref="L18:L19"/>
    <mergeCell ref="L38:L41"/>
    <mergeCell ref="J171:J173"/>
  </mergeCells>
  <phoneticPr fontId="41" type="noConversion"/>
  <printOptions horizontalCentered="1"/>
  <pageMargins left="0.74803149606299202" right="0.74803149606299202" top="0.59055118110236204" bottom="0.59055118110236204" header="0.59055118110236204" footer="0.511811023622047"/>
  <pageSetup paperSize="9" scale="75" orientation="landscape" r:id="rId1"/>
  <headerFooter>
    <oddHeader>&amp;R&amp;"宋体,常规"第&amp;"Tahoma,常规"&amp;P&amp;"宋体,常规"页，共&amp;"Tahoma,常规"&amp;N&amp;"宋体,常规"页</oddHeader>
    <oddFooter>&amp;L&amp;"宋体,常规"投标人企业数字证书电子签章：&amp;R&amp;"宋体,常规"法定代表人或其委托代理人数字证书电子签章：</oddFooter>
  </headerFooter>
  <rowBreaks count="10" manualBreakCount="10">
    <brk id="17" max="9" man="1"/>
    <brk id="32" max="9" man="1"/>
    <brk id="46" max="9" man="1"/>
    <brk id="59" max="9" man="1"/>
    <brk id="73" max="9" man="1"/>
    <brk id="83" max="9" man="1"/>
    <brk id="92" max="9" man="1"/>
    <brk id="102" max="9" man="1"/>
    <brk id="118" max="9" man="1"/>
    <brk id="152" max="9" man="1"/>
  </rowBreaks>
  <colBreaks count="1" manualBreakCount="1">
    <brk id="1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view="pageBreakPreview" topLeftCell="A58" zoomScale="85" zoomScaleNormal="85" workbookViewId="0">
      <selection activeCell="H4" sqref="H4"/>
    </sheetView>
  </sheetViews>
  <sheetFormatPr defaultColWidth="8.625" defaultRowHeight="13.5" x14ac:dyDescent="0.15"/>
  <cols>
    <col min="1" max="1" width="13.125" style="1" customWidth="1"/>
    <col min="2" max="2" width="26.75" style="2" customWidth="1"/>
    <col min="3" max="3" width="14.25" style="2" customWidth="1"/>
    <col min="4" max="4" width="52.75" style="3" hidden="1" customWidth="1"/>
    <col min="5" max="5" width="33.25" style="4" hidden="1" customWidth="1"/>
    <col min="6" max="6" width="11.75" style="2" customWidth="1"/>
    <col min="7" max="7" width="13.375" style="2" customWidth="1"/>
    <col min="8" max="8" width="13.25" style="2" customWidth="1"/>
    <col min="9" max="9" width="14.375" style="2" customWidth="1"/>
    <col min="10" max="10" width="17.875" style="2" hidden="1" customWidth="1"/>
    <col min="11" max="11" width="25.25" style="5" hidden="1" customWidth="1"/>
    <col min="12" max="12" width="2.375" style="6" hidden="1" customWidth="1"/>
    <col min="13" max="13" width="8.625" style="2"/>
    <col min="14" max="14" width="17" style="2" customWidth="1"/>
    <col min="15" max="15" width="17" style="2" hidden="1" customWidth="1"/>
    <col min="16" max="16384" width="8.625" style="2"/>
  </cols>
  <sheetData>
    <row r="1" spans="1:15" ht="33" customHeight="1" x14ac:dyDescent="0.15">
      <c r="A1" s="97" t="s">
        <v>409</v>
      </c>
      <c r="B1" s="98"/>
      <c r="C1" s="98"/>
      <c r="D1" s="99"/>
      <c r="E1" s="100"/>
      <c r="F1" s="98"/>
      <c r="G1" s="101"/>
      <c r="H1" s="98"/>
      <c r="I1" s="98"/>
      <c r="J1" s="98"/>
    </row>
    <row r="2" spans="1:15" ht="27.95" customHeight="1" x14ac:dyDescent="0.15">
      <c r="A2" s="7" t="s">
        <v>21</v>
      </c>
      <c r="B2" s="7" t="s">
        <v>28</v>
      </c>
      <c r="C2" s="7" t="s">
        <v>29</v>
      </c>
      <c r="D2" s="8" t="s">
        <v>30</v>
      </c>
      <c r="E2" s="8" t="s">
        <v>31</v>
      </c>
      <c r="F2" s="7" t="s">
        <v>32</v>
      </c>
      <c r="G2" s="7" t="s">
        <v>33</v>
      </c>
      <c r="H2" s="7" t="s">
        <v>34</v>
      </c>
      <c r="I2" s="7" t="s">
        <v>23</v>
      </c>
      <c r="J2" s="20" t="s">
        <v>24</v>
      </c>
      <c r="K2" s="20" t="s">
        <v>35</v>
      </c>
      <c r="L2" s="7" t="s">
        <v>36</v>
      </c>
      <c r="N2" s="20" t="s">
        <v>37</v>
      </c>
      <c r="O2" s="20"/>
    </row>
    <row r="3" spans="1:15" ht="25.5" customHeight="1" x14ac:dyDescent="0.15">
      <c r="A3" s="9" t="s">
        <v>38</v>
      </c>
      <c r="B3" s="96" t="s">
        <v>39</v>
      </c>
      <c r="C3" s="96"/>
      <c r="D3" s="8"/>
      <c r="E3" s="8"/>
      <c r="F3" s="10"/>
      <c r="G3" s="7"/>
      <c r="H3" s="7"/>
      <c r="I3" s="7"/>
      <c r="J3" s="21"/>
      <c r="K3" s="22"/>
      <c r="L3" s="7"/>
      <c r="N3" s="23"/>
      <c r="O3" s="23"/>
    </row>
    <row r="4" spans="1:15" ht="35.1" customHeight="1" x14ac:dyDescent="0.15">
      <c r="A4" s="11">
        <v>1</v>
      </c>
      <c r="B4" s="10" t="s">
        <v>410</v>
      </c>
      <c r="C4" s="10" t="s">
        <v>411</v>
      </c>
      <c r="D4" s="12" t="s">
        <v>412</v>
      </c>
      <c r="E4" s="13" t="s">
        <v>413</v>
      </c>
      <c r="F4" s="10" t="s">
        <v>370</v>
      </c>
      <c r="G4" s="10">
        <v>10</v>
      </c>
      <c r="H4" s="14"/>
      <c r="I4" s="7">
        <f>ROUND(G4*H4,0)</f>
        <v>0</v>
      </c>
      <c r="J4" s="7" t="s">
        <v>414</v>
      </c>
      <c r="K4" s="22"/>
      <c r="L4" s="7"/>
      <c r="M4" s="24"/>
      <c r="N4" s="10">
        <f>O4*50%</f>
        <v>500</v>
      </c>
      <c r="O4" s="10">
        <v>1000</v>
      </c>
    </row>
    <row r="5" spans="1:15" ht="35.1" customHeight="1" x14ac:dyDescent="0.15">
      <c r="A5" s="11">
        <v>2</v>
      </c>
      <c r="B5" s="10" t="s">
        <v>415</v>
      </c>
      <c r="C5" s="87" t="s">
        <v>411</v>
      </c>
      <c r="D5" s="87" t="s">
        <v>412</v>
      </c>
      <c r="E5" s="13" t="s">
        <v>416</v>
      </c>
      <c r="F5" s="10" t="s">
        <v>370</v>
      </c>
      <c r="G5" s="10">
        <v>11</v>
      </c>
      <c r="H5" s="14"/>
      <c r="I5" s="7">
        <f t="shared" ref="I5:I68" si="0">ROUND(G5*H5,0)</f>
        <v>0</v>
      </c>
      <c r="J5" s="7" t="s">
        <v>414</v>
      </c>
      <c r="K5" s="22"/>
      <c r="L5" s="7"/>
      <c r="M5" s="24"/>
      <c r="N5" s="10">
        <f t="shared" ref="N5:N36" si="1">O5*50%</f>
        <v>750</v>
      </c>
      <c r="O5" s="10">
        <v>1500</v>
      </c>
    </row>
    <row r="6" spans="1:15" ht="35.1" customHeight="1" x14ac:dyDescent="0.15">
      <c r="A6" s="11">
        <v>3</v>
      </c>
      <c r="B6" s="10" t="s">
        <v>417</v>
      </c>
      <c r="C6" s="87"/>
      <c r="D6" s="87"/>
      <c r="E6" s="13" t="s">
        <v>418</v>
      </c>
      <c r="F6" s="10" t="s">
        <v>217</v>
      </c>
      <c r="G6" s="10">
        <v>44</v>
      </c>
      <c r="H6" s="14"/>
      <c r="I6" s="7">
        <f t="shared" si="0"/>
        <v>0</v>
      </c>
      <c r="J6" s="7" t="s">
        <v>414</v>
      </c>
      <c r="K6" s="22"/>
      <c r="L6" s="7"/>
      <c r="M6" s="24"/>
      <c r="N6" s="10">
        <f t="shared" si="1"/>
        <v>10</v>
      </c>
      <c r="O6" s="10">
        <v>20</v>
      </c>
    </row>
    <row r="7" spans="1:15" ht="35.1" customHeight="1" x14ac:dyDescent="0.15">
      <c r="A7" s="11">
        <v>4</v>
      </c>
      <c r="B7" s="10" t="s">
        <v>419</v>
      </c>
      <c r="C7" s="10" t="s">
        <v>118</v>
      </c>
      <c r="D7" s="12" t="s">
        <v>420</v>
      </c>
      <c r="E7" s="13" t="s">
        <v>421</v>
      </c>
      <c r="F7" s="10" t="s">
        <v>217</v>
      </c>
      <c r="G7" s="10">
        <v>504</v>
      </c>
      <c r="H7" s="14"/>
      <c r="I7" s="7">
        <f t="shared" si="0"/>
        <v>0</v>
      </c>
      <c r="J7" s="7" t="s">
        <v>422</v>
      </c>
      <c r="K7" s="22"/>
      <c r="L7" s="7"/>
      <c r="M7" s="24"/>
      <c r="N7" s="10">
        <f t="shared" si="1"/>
        <v>160</v>
      </c>
      <c r="O7" s="10">
        <v>320</v>
      </c>
    </row>
    <row r="8" spans="1:15" ht="35.1" customHeight="1" x14ac:dyDescent="0.15">
      <c r="A8" s="11">
        <v>5</v>
      </c>
      <c r="B8" s="10" t="s">
        <v>423</v>
      </c>
      <c r="C8" s="10" t="s">
        <v>411</v>
      </c>
      <c r="D8" s="12" t="s">
        <v>424</v>
      </c>
      <c r="E8" s="13" t="s">
        <v>425</v>
      </c>
      <c r="F8" s="10" t="s">
        <v>370</v>
      </c>
      <c r="G8" s="10">
        <v>38</v>
      </c>
      <c r="H8" s="14"/>
      <c r="I8" s="7">
        <f t="shared" si="0"/>
        <v>0</v>
      </c>
      <c r="J8" s="7" t="s">
        <v>414</v>
      </c>
      <c r="K8" s="22"/>
      <c r="L8" s="7"/>
      <c r="M8" s="24"/>
      <c r="N8" s="10">
        <f t="shared" si="1"/>
        <v>750</v>
      </c>
      <c r="O8" s="10">
        <v>1500</v>
      </c>
    </row>
    <row r="9" spans="1:15" ht="35.1" customHeight="1" x14ac:dyDescent="0.15">
      <c r="A9" s="11">
        <v>6</v>
      </c>
      <c r="B9" s="10" t="s">
        <v>426</v>
      </c>
      <c r="C9" s="10" t="s">
        <v>118</v>
      </c>
      <c r="D9" s="12" t="s">
        <v>427</v>
      </c>
      <c r="E9" s="13" t="s">
        <v>428</v>
      </c>
      <c r="F9" s="10" t="s">
        <v>217</v>
      </c>
      <c r="G9" s="10">
        <v>329.6</v>
      </c>
      <c r="H9" s="14"/>
      <c r="I9" s="7">
        <f t="shared" si="0"/>
        <v>0</v>
      </c>
      <c r="J9" s="7" t="s">
        <v>422</v>
      </c>
      <c r="K9" s="22"/>
      <c r="L9" s="7"/>
      <c r="M9" s="24"/>
      <c r="N9" s="10">
        <f t="shared" si="1"/>
        <v>160</v>
      </c>
      <c r="O9" s="10">
        <v>320</v>
      </c>
    </row>
    <row r="10" spans="1:15" ht="35.1" customHeight="1" x14ac:dyDescent="0.15">
      <c r="A10" s="11">
        <v>7</v>
      </c>
      <c r="B10" s="10" t="s">
        <v>429</v>
      </c>
      <c r="C10" s="87" t="s">
        <v>430</v>
      </c>
      <c r="D10" s="102" t="s">
        <v>431</v>
      </c>
      <c r="E10" s="12" t="s">
        <v>432</v>
      </c>
      <c r="F10" s="10" t="s">
        <v>44</v>
      </c>
      <c r="G10" s="10">
        <v>3</v>
      </c>
      <c r="H10" s="14"/>
      <c r="I10" s="7">
        <f t="shared" si="0"/>
        <v>0</v>
      </c>
      <c r="J10" s="87" t="s">
        <v>433</v>
      </c>
      <c r="K10" s="22"/>
      <c r="L10" s="7"/>
      <c r="M10" s="24"/>
      <c r="N10" s="10">
        <f t="shared" si="1"/>
        <v>4400</v>
      </c>
      <c r="O10" s="10">
        <f>10000-20*60</f>
        <v>8800</v>
      </c>
    </row>
    <row r="11" spans="1:15" ht="28.5" customHeight="1" x14ac:dyDescent="0.15">
      <c r="A11" s="11">
        <v>8</v>
      </c>
      <c r="B11" s="10" t="s">
        <v>434</v>
      </c>
      <c r="C11" s="87"/>
      <c r="D11" s="102"/>
      <c r="E11" s="12" t="s">
        <v>435</v>
      </c>
      <c r="F11" s="10" t="s">
        <v>44</v>
      </c>
      <c r="G11" s="10">
        <v>3</v>
      </c>
      <c r="H11" s="14"/>
      <c r="I11" s="7">
        <f t="shared" si="0"/>
        <v>0</v>
      </c>
      <c r="J11" s="87"/>
      <c r="K11" s="22"/>
      <c r="L11" s="7"/>
      <c r="M11" s="24"/>
      <c r="N11" s="10">
        <f t="shared" si="1"/>
        <v>1452</v>
      </c>
      <c r="O11" s="10">
        <f>3704-20*40</f>
        <v>2904</v>
      </c>
    </row>
    <row r="12" spans="1:15" ht="24.95" customHeight="1" x14ac:dyDescent="0.15">
      <c r="A12" s="9" t="s">
        <v>115</v>
      </c>
      <c r="B12" s="94" t="s">
        <v>169</v>
      </c>
      <c r="C12" s="94"/>
      <c r="D12" s="16"/>
      <c r="E12" s="8"/>
      <c r="F12" s="10"/>
      <c r="G12" s="7"/>
      <c r="H12" s="17"/>
      <c r="I12" s="7"/>
      <c r="J12" s="7"/>
      <c r="K12" s="22"/>
      <c r="L12" s="7"/>
      <c r="N12" s="10"/>
      <c r="O12" s="7"/>
    </row>
    <row r="13" spans="1:15" ht="24.95" customHeight="1" x14ac:dyDescent="0.15">
      <c r="A13" s="15" t="s">
        <v>170</v>
      </c>
      <c r="B13" s="94" t="s">
        <v>171</v>
      </c>
      <c r="C13" s="94"/>
      <c r="D13" s="16"/>
      <c r="E13" s="8"/>
      <c r="F13" s="7"/>
      <c r="G13" s="7"/>
      <c r="H13" s="17"/>
      <c r="I13" s="7"/>
      <c r="J13" s="21"/>
      <c r="K13" s="22"/>
      <c r="L13" s="7"/>
      <c r="N13" s="10"/>
      <c r="O13" s="7"/>
    </row>
    <row r="14" spans="1:15" ht="24.95" customHeight="1" x14ac:dyDescent="0.15">
      <c r="A14" s="15" t="s">
        <v>172</v>
      </c>
      <c r="B14" s="96" t="s">
        <v>436</v>
      </c>
      <c r="C14" s="96"/>
      <c r="D14" s="13"/>
      <c r="E14" s="8"/>
      <c r="F14" s="7"/>
      <c r="G14" s="10"/>
      <c r="H14" s="17"/>
      <c r="I14" s="7"/>
      <c r="J14" s="19"/>
      <c r="K14" s="22"/>
      <c r="L14" s="7"/>
      <c r="N14" s="10"/>
      <c r="O14" s="7"/>
    </row>
    <row r="15" spans="1:15" ht="32.25" customHeight="1" x14ac:dyDescent="0.15">
      <c r="A15" s="7">
        <v>1</v>
      </c>
      <c r="B15" s="7" t="s">
        <v>437</v>
      </c>
      <c r="C15" s="7" t="s">
        <v>118</v>
      </c>
      <c r="D15" s="8" t="s">
        <v>438</v>
      </c>
      <c r="E15" s="8" t="s">
        <v>439</v>
      </c>
      <c r="F15" s="7" t="s">
        <v>217</v>
      </c>
      <c r="G15" s="7">
        <f>(27*3+1+1+5.4)*1+(21*3+1+1+6)*1+(25*2+1+5)*1</f>
        <v>215.4</v>
      </c>
      <c r="H15" s="17"/>
      <c r="I15" s="7">
        <f t="shared" si="0"/>
        <v>0</v>
      </c>
      <c r="J15" s="25" t="s">
        <v>422</v>
      </c>
      <c r="K15" s="26" t="s">
        <v>440</v>
      </c>
      <c r="L15" s="7" t="s">
        <v>441</v>
      </c>
      <c r="M15" s="24"/>
      <c r="N15" s="10">
        <f t="shared" si="1"/>
        <v>160</v>
      </c>
      <c r="O15" s="7">
        <v>320</v>
      </c>
    </row>
    <row r="16" spans="1:15" ht="24.95" customHeight="1" x14ac:dyDescent="0.15">
      <c r="A16" s="15" t="s">
        <v>342</v>
      </c>
      <c r="B16" s="96" t="s">
        <v>442</v>
      </c>
      <c r="C16" s="96"/>
      <c r="D16" s="13"/>
      <c r="E16" s="8"/>
      <c r="F16" s="10"/>
      <c r="G16" s="7"/>
      <c r="H16" s="17"/>
      <c r="I16" s="7"/>
      <c r="J16" s="19"/>
      <c r="K16" s="22"/>
      <c r="L16" s="7"/>
      <c r="N16" s="10"/>
      <c r="O16" s="7"/>
    </row>
    <row r="17" spans="1:15" ht="30.75" customHeight="1" x14ac:dyDescent="0.15">
      <c r="A17" s="7">
        <v>1</v>
      </c>
      <c r="B17" s="7" t="s">
        <v>443</v>
      </c>
      <c r="C17" s="88" t="s">
        <v>444</v>
      </c>
      <c r="D17" s="93" t="s">
        <v>445</v>
      </c>
      <c r="E17" s="93" t="s">
        <v>446</v>
      </c>
      <c r="F17" s="7" t="s">
        <v>447</v>
      </c>
      <c r="G17" s="7">
        <v>1</v>
      </c>
      <c r="H17" s="17"/>
      <c r="I17" s="7">
        <f t="shared" si="0"/>
        <v>0</v>
      </c>
      <c r="J17" s="88" t="s">
        <v>448</v>
      </c>
      <c r="K17" s="22"/>
      <c r="L17" s="7"/>
      <c r="M17" s="24"/>
      <c r="N17" s="10">
        <f t="shared" si="1"/>
        <v>21000</v>
      </c>
      <c r="O17" s="7">
        <v>42000</v>
      </c>
    </row>
    <row r="18" spans="1:15" ht="30.75" customHeight="1" x14ac:dyDescent="0.15">
      <c r="A18" s="7">
        <v>2</v>
      </c>
      <c r="B18" s="7" t="s">
        <v>449</v>
      </c>
      <c r="C18" s="88"/>
      <c r="D18" s="93"/>
      <c r="E18" s="93"/>
      <c r="F18" s="7" t="s">
        <v>217</v>
      </c>
      <c r="G18" s="7">
        <v>5</v>
      </c>
      <c r="H18" s="17"/>
      <c r="I18" s="7">
        <f t="shared" si="0"/>
        <v>0</v>
      </c>
      <c r="J18" s="88"/>
      <c r="K18" s="22"/>
      <c r="L18" s="7"/>
      <c r="M18" s="24"/>
      <c r="N18" s="10">
        <f t="shared" si="1"/>
        <v>420</v>
      </c>
      <c r="O18" s="7">
        <v>840</v>
      </c>
    </row>
    <row r="19" spans="1:15" ht="30.75" customHeight="1" x14ac:dyDescent="0.15">
      <c r="A19" s="7">
        <v>3</v>
      </c>
      <c r="B19" s="7" t="s">
        <v>450</v>
      </c>
      <c r="C19" s="88" t="s">
        <v>451</v>
      </c>
      <c r="D19" s="93"/>
      <c r="E19" s="93"/>
      <c r="F19" s="7" t="s">
        <v>447</v>
      </c>
      <c r="G19" s="7">
        <v>1</v>
      </c>
      <c r="H19" s="17"/>
      <c r="I19" s="7">
        <f t="shared" si="0"/>
        <v>0</v>
      </c>
      <c r="J19" s="88"/>
      <c r="K19" s="22"/>
      <c r="L19" s="7"/>
      <c r="M19" s="24"/>
      <c r="N19" s="10">
        <f t="shared" si="1"/>
        <v>9000</v>
      </c>
      <c r="O19" s="7">
        <v>18000</v>
      </c>
    </row>
    <row r="20" spans="1:15" ht="30.75" customHeight="1" x14ac:dyDescent="0.15">
      <c r="A20" s="7">
        <v>4</v>
      </c>
      <c r="B20" s="7" t="s">
        <v>449</v>
      </c>
      <c r="C20" s="88"/>
      <c r="D20" s="93"/>
      <c r="E20" s="93"/>
      <c r="F20" s="7" t="s">
        <v>217</v>
      </c>
      <c r="G20" s="7">
        <v>5</v>
      </c>
      <c r="H20" s="17"/>
      <c r="I20" s="7">
        <f t="shared" si="0"/>
        <v>0</v>
      </c>
      <c r="J20" s="88"/>
      <c r="K20" s="22"/>
      <c r="L20" s="7"/>
      <c r="M20" s="24"/>
      <c r="N20" s="10">
        <f t="shared" si="1"/>
        <v>120</v>
      </c>
      <c r="O20" s="7">
        <v>240</v>
      </c>
    </row>
    <row r="21" spans="1:15" ht="40.5" x14ac:dyDescent="0.15">
      <c r="A21" s="7">
        <v>5</v>
      </c>
      <c r="B21" s="7" t="s">
        <v>452</v>
      </c>
      <c r="C21" s="7" t="s">
        <v>453</v>
      </c>
      <c r="D21" s="93"/>
      <c r="E21" s="93"/>
      <c r="F21" s="7" t="s">
        <v>113</v>
      </c>
      <c r="G21" s="7">
        <v>1</v>
      </c>
      <c r="H21" s="17"/>
      <c r="I21" s="7">
        <f t="shared" si="0"/>
        <v>0</v>
      </c>
      <c r="J21" s="88"/>
      <c r="K21" s="22"/>
      <c r="L21" s="7"/>
      <c r="M21" s="24"/>
      <c r="N21" s="10">
        <f t="shared" si="1"/>
        <v>18750</v>
      </c>
      <c r="O21" s="7">
        <v>37500</v>
      </c>
    </row>
    <row r="22" spans="1:15" ht="24.95" customHeight="1" x14ac:dyDescent="0.15">
      <c r="A22" s="15" t="s">
        <v>219</v>
      </c>
      <c r="B22" s="94" t="s">
        <v>220</v>
      </c>
      <c r="C22" s="94"/>
      <c r="D22" s="16"/>
      <c r="E22" s="8"/>
      <c r="F22" s="7"/>
      <c r="G22" s="7"/>
      <c r="H22" s="17"/>
      <c r="I22" s="7"/>
      <c r="J22" s="21"/>
      <c r="K22" s="22"/>
      <c r="L22" s="7"/>
      <c r="N22" s="10"/>
      <c r="O22" s="7"/>
    </row>
    <row r="23" spans="1:15" ht="24.95" customHeight="1" x14ac:dyDescent="0.15">
      <c r="A23" s="15" t="s">
        <v>172</v>
      </c>
      <c r="B23" s="96" t="s">
        <v>436</v>
      </c>
      <c r="C23" s="96"/>
      <c r="D23" s="13"/>
      <c r="E23" s="8"/>
      <c r="F23" s="7"/>
      <c r="G23" s="10"/>
      <c r="H23" s="17"/>
      <c r="I23" s="7"/>
      <c r="J23" s="19"/>
      <c r="K23" s="22"/>
      <c r="L23" s="7"/>
      <c r="N23" s="10"/>
      <c r="O23" s="7"/>
    </row>
    <row r="24" spans="1:15" ht="39" customHeight="1" x14ac:dyDescent="0.15">
      <c r="A24" s="7">
        <v>1</v>
      </c>
      <c r="B24" s="7" t="s">
        <v>437</v>
      </c>
      <c r="C24" s="7" t="s">
        <v>118</v>
      </c>
      <c r="D24" s="8" t="s">
        <v>454</v>
      </c>
      <c r="E24" s="8" t="s">
        <v>455</v>
      </c>
      <c r="F24" s="7" t="s">
        <v>217</v>
      </c>
      <c r="G24" s="7">
        <f>(21*3+1.8*3+1+1)*1+(15*3+2*3+1+1)*1</f>
        <v>123.4</v>
      </c>
      <c r="H24" s="17"/>
      <c r="I24" s="7">
        <f t="shared" si="0"/>
        <v>0</v>
      </c>
      <c r="J24" s="25" t="s">
        <v>422</v>
      </c>
      <c r="K24" s="22"/>
      <c r="L24" s="7" t="s">
        <v>456</v>
      </c>
      <c r="M24" s="24"/>
      <c r="N24" s="10">
        <f t="shared" si="1"/>
        <v>160</v>
      </c>
      <c r="O24" s="7">
        <v>320</v>
      </c>
    </row>
    <row r="25" spans="1:15" ht="24.95" customHeight="1" x14ac:dyDescent="0.15">
      <c r="A25" s="15" t="s">
        <v>342</v>
      </c>
      <c r="B25" s="96" t="s">
        <v>442</v>
      </c>
      <c r="C25" s="96"/>
      <c r="D25" s="13"/>
      <c r="E25" s="8"/>
      <c r="F25" s="10"/>
      <c r="G25" s="7"/>
      <c r="H25" s="17"/>
      <c r="I25" s="7"/>
      <c r="J25" s="19"/>
      <c r="K25" s="22"/>
      <c r="L25" s="7"/>
      <c r="N25" s="10"/>
      <c r="O25" s="7"/>
    </row>
    <row r="26" spans="1:15" ht="30" customHeight="1" x14ac:dyDescent="0.15">
      <c r="A26" s="7">
        <v>1</v>
      </c>
      <c r="B26" s="7" t="s">
        <v>443</v>
      </c>
      <c r="C26" s="88" t="s">
        <v>444</v>
      </c>
      <c r="D26" s="93" t="s">
        <v>445</v>
      </c>
      <c r="E26" s="93" t="s">
        <v>457</v>
      </c>
      <c r="F26" s="7" t="s">
        <v>447</v>
      </c>
      <c r="G26" s="7">
        <v>1</v>
      </c>
      <c r="H26" s="17"/>
      <c r="I26" s="7">
        <f t="shared" si="0"/>
        <v>0</v>
      </c>
      <c r="J26" s="88" t="s">
        <v>448</v>
      </c>
      <c r="K26" s="22"/>
      <c r="L26" s="7"/>
      <c r="M26" s="24"/>
      <c r="N26" s="10">
        <f t="shared" si="1"/>
        <v>21000</v>
      </c>
      <c r="O26" s="7">
        <v>42000</v>
      </c>
    </row>
    <row r="27" spans="1:15" ht="30" customHeight="1" x14ac:dyDescent="0.15">
      <c r="A27" s="7">
        <v>2</v>
      </c>
      <c r="B27" s="7" t="s">
        <v>449</v>
      </c>
      <c r="C27" s="88"/>
      <c r="D27" s="93"/>
      <c r="E27" s="93"/>
      <c r="F27" s="7" t="s">
        <v>217</v>
      </c>
      <c r="G27" s="7">
        <v>5</v>
      </c>
      <c r="H27" s="17"/>
      <c r="I27" s="7">
        <f t="shared" si="0"/>
        <v>0</v>
      </c>
      <c r="J27" s="88"/>
      <c r="K27" s="22"/>
      <c r="L27" s="7"/>
      <c r="M27" s="24"/>
      <c r="N27" s="10">
        <f t="shared" si="1"/>
        <v>420</v>
      </c>
      <c r="O27" s="7">
        <v>840</v>
      </c>
    </row>
    <row r="28" spans="1:15" ht="30" customHeight="1" x14ac:dyDescent="0.15">
      <c r="A28" s="7">
        <v>3</v>
      </c>
      <c r="B28" s="7" t="s">
        <v>450</v>
      </c>
      <c r="C28" s="88" t="s">
        <v>451</v>
      </c>
      <c r="D28" s="93"/>
      <c r="E28" s="93"/>
      <c r="F28" s="7" t="s">
        <v>447</v>
      </c>
      <c r="G28" s="7">
        <v>1</v>
      </c>
      <c r="H28" s="17"/>
      <c r="I28" s="7">
        <f t="shared" si="0"/>
        <v>0</v>
      </c>
      <c r="J28" s="88"/>
      <c r="K28" s="22"/>
      <c r="L28" s="7"/>
      <c r="M28" s="24"/>
      <c r="N28" s="10">
        <f t="shared" si="1"/>
        <v>9000</v>
      </c>
      <c r="O28" s="7">
        <v>18000</v>
      </c>
    </row>
    <row r="29" spans="1:15" ht="30" customHeight="1" x14ac:dyDescent="0.15">
      <c r="A29" s="7">
        <v>4</v>
      </c>
      <c r="B29" s="7" t="s">
        <v>449</v>
      </c>
      <c r="C29" s="88"/>
      <c r="D29" s="93"/>
      <c r="E29" s="93"/>
      <c r="F29" s="7" t="s">
        <v>217</v>
      </c>
      <c r="G29" s="7">
        <v>5</v>
      </c>
      <c r="H29" s="17"/>
      <c r="I29" s="7">
        <f t="shared" si="0"/>
        <v>0</v>
      </c>
      <c r="J29" s="88"/>
      <c r="K29" s="22"/>
      <c r="L29" s="7"/>
      <c r="M29" s="24"/>
      <c r="N29" s="10">
        <f t="shared" si="1"/>
        <v>120</v>
      </c>
      <c r="O29" s="7">
        <v>240</v>
      </c>
    </row>
    <row r="30" spans="1:15" ht="44.1" customHeight="1" x14ac:dyDescent="0.15">
      <c r="A30" s="7">
        <v>5</v>
      </c>
      <c r="B30" s="7" t="s">
        <v>452</v>
      </c>
      <c r="C30" s="7" t="s">
        <v>453</v>
      </c>
      <c r="D30" s="93"/>
      <c r="E30" s="93"/>
      <c r="F30" s="7" t="s">
        <v>113</v>
      </c>
      <c r="G30" s="7">
        <v>1</v>
      </c>
      <c r="H30" s="17"/>
      <c r="I30" s="7">
        <f t="shared" si="0"/>
        <v>0</v>
      </c>
      <c r="J30" s="88"/>
      <c r="K30" s="22"/>
      <c r="L30" s="7"/>
      <c r="M30" s="24"/>
      <c r="N30" s="10">
        <f t="shared" si="1"/>
        <v>18750</v>
      </c>
      <c r="O30" s="7">
        <v>37500</v>
      </c>
    </row>
    <row r="31" spans="1:15" ht="24.95" customHeight="1" x14ac:dyDescent="0.15">
      <c r="A31" s="15" t="s">
        <v>233</v>
      </c>
      <c r="B31" s="94" t="s">
        <v>234</v>
      </c>
      <c r="C31" s="94"/>
      <c r="D31" s="16"/>
      <c r="E31" s="8"/>
      <c r="F31" s="7"/>
      <c r="G31" s="7"/>
      <c r="H31" s="17"/>
      <c r="I31" s="7"/>
      <c r="J31" s="21"/>
      <c r="K31" s="22"/>
      <c r="L31" s="7"/>
      <c r="N31" s="10"/>
      <c r="O31" s="7"/>
    </row>
    <row r="32" spans="1:15" ht="24.95" customHeight="1" x14ac:dyDescent="0.15">
      <c r="A32" s="15" t="s">
        <v>172</v>
      </c>
      <c r="B32" s="96" t="s">
        <v>436</v>
      </c>
      <c r="C32" s="96"/>
      <c r="D32" s="13"/>
      <c r="E32" s="8"/>
      <c r="F32" s="7"/>
      <c r="G32" s="10"/>
      <c r="H32" s="17"/>
      <c r="I32" s="7"/>
      <c r="J32" s="19"/>
      <c r="K32" s="22"/>
      <c r="L32" s="7"/>
      <c r="N32" s="10"/>
      <c r="O32" s="7"/>
    </row>
    <row r="33" spans="1:15" ht="45" customHeight="1" x14ac:dyDescent="0.15">
      <c r="A33" s="7">
        <v>1</v>
      </c>
      <c r="B33" s="7" t="s">
        <v>437</v>
      </c>
      <c r="C33" s="7" t="s">
        <v>118</v>
      </c>
      <c r="D33" s="8" t="s">
        <v>438</v>
      </c>
      <c r="E33" s="8" t="s">
        <v>458</v>
      </c>
      <c r="F33" s="7" t="s">
        <v>217</v>
      </c>
      <c r="G33" s="7">
        <f>(17.3*3+1.8*3+1+1)*1+(15*3+2*3+1+1)*1</f>
        <v>112.3</v>
      </c>
      <c r="H33" s="17"/>
      <c r="I33" s="7">
        <f t="shared" si="0"/>
        <v>0</v>
      </c>
      <c r="J33" s="25" t="s">
        <v>422</v>
      </c>
      <c r="K33" s="26" t="s">
        <v>459</v>
      </c>
      <c r="L33" s="7" t="s">
        <v>460</v>
      </c>
      <c r="M33" s="24"/>
      <c r="N33" s="10">
        <f t="shared" si="1"/>
        <v>160</v>
      </c>
      <c r="O33" s="7">
        <v>320</v>
      </c>
    </row>
    <row r="34" spans="1:15" ht="27" customHeight="1" x14ac:dyDescent="0.15">
      <c r="A34" s="15" t="s">
        <v>342</v>
      </c>
      <c r="B34" s="96" t="s">
        <v>442</v>
      </c>
      <c r="C34" s="96"/>
      <c r="D34" s="13"/>
      <c r="E34" s="8"/>
      <c r="F34" s="10"/>
      <c r="G34" s="7"/>
      <c r="H34" s="17"/>
      <c r="I34" s="7"/>
      <c r="J34" s="19"/>
      <c r="K34" s="22"/>
      <c r="L34" s="7"/>
      <c r="N34" s="10"/>
      <c r="O34" s="7"/>
    </row>
    <row r="35" spans="1:15" ht="30" customHeight="1" x14ac:dyDescent="0.15">
      <c r="A35" s="7">
        <v>1</v>
      </c>
      <c r="B35" s="7" t="s">
        <v>443</v>
      </c>
      <c r="C35" s="88" t="s">
        <v>444</v>
      </c>
      <c r="D35" s="93" t="s">
        <v>445</v>
      </c>
      <c r="E35" s="93" t="s">
        <v>461</v>
      </c>
      <c r="F35" s="7" t="s">
        <v>447</v>
      </c>
      <c r="G35" s="7">
        <v>1</v>
      </c>
      <c r="H35" s="17"/>
      <c r="I35" s="7">
        <f t="shared" si="0"/>
        <v>0</v>
      </c>
      <c r="J35" s="88" t="s">
        <v>448</v>
      </c>
      <c r="K35" s="22"/>
      <c r="L35" s="7"/>
      <c r="M35" s="24"/>
      <c r="N35" s="10">
        <f t="shared" si="1"/>
        <v>21000</v>
      </c>
      <c r="O35" s="7">
        <v>42000</v>
      </c>
    </row>
    <row r="36" spans="1:15" ht="30" customHeight="1" x14ac:dyDescent="0.15">
      <c r="A36" s="7">
        <v>2</v>
      </c>
      <c r="B36" s="7" t="s">
        <v>449</v>
      </c>
      <c r="C36" s="88"/>
      <c r="D36" s="93"/>
      <c r="E36" s="93"/>
      <c r="F36" s="7" t="s">
        <v>217</v>
      </c>
      <c r="G36" s="7">
        <v>5</v>
      </c>
      <c r="H36" s="17"/>
      <c r="I36" s="7">
        <f t="shared" si="0"/>
        <v>0</v>
      </c>
      <c r="J36" s="88"/>
      <c r="K36" s="22"/>
      <c r="L36" s="7"/>
      <c r="M36" s="24"/>
      <c r="N36" s="10">
        <f t="shared" si="1"/>
        <v>420</v>
      </c>
      <c r="O36" s="7">
        <v>840</v>
      </c>
    </row>
    <row r="37" spans="1:15" ht="30" customHeight="1" x14ac:dyDescent="0.15">
      <c r="A37" s="7">
        <v>3</v>
      </c>
      <c r="B37" s="7" t="s">
        <v>450</v>
      </c>
      <c r="C37" s="88" t="s">
        <v>451</v>
      </c>
      <c r="D37" s="93"/>
      <c r="E37" s="93"/>
      <c r="F37" s="7" t="s">
        <v>447</v>
      </c>
      <c r="G37" s="7">
        <v>1</v>
      </c>
      <c r="H37" s="17"/>
      <c r="I37" s="7">
        <f t="shared" si="0"/>
        <v>0</v>
      </c>
      <c r="J37" s="88"/>
      <c r="K37" s="22"/>
      <c r="L37" s="7"/>
      <c r="M37" s="24"/>
      <c r="N37" s="10">
        <f t="shared" ref="N37:N68" si="2">O37*50%</f>
        <v>9000</v>
      </c>
      <c r="O37" s="7">
        <v>18000</v>
      </c>
    </row>
    <row r="38" spans="1:15" ht="30" customHeight="1" x14ac:dyDescent="0.15">
      <c r="A38" s="7">
        <v>4</v>
      </c>
      <c r="B38" s="7" t="s">
        <v>449</v>
      </c>
      <c r="C38" s="88"/>
      <c r="D38" s="93"/>
      <c r="E38" s="93"/>
      <c r="F38" s="7" t="s">
        <v>217</v>
      </c>
      <c r="G38" s="7">
        <v>5</v>
      </c>
      <c r="H38" s="17"/>
      <c r="I38" s="7">
        <f t="shared" si="0"/>
        <v>0</v>
      </c>
      <c r="J38" s="88"/>
      <c r="K38" s="22"/>
      <c r="L38" s="7"/>
      <c r="M38" s="24"/>
      <c r="N38" s="10">
        <f t="shared" si="2"/>
        <v>120</v>
      </c>
      <c r="O38" s="7">
        <v>240</v>
      </c>
    </row>
    <row r="39" spans="1:15" ht="42" customHeight="1" x14ac:dyDescent="0.15">
      <c r="A39" s="7">
        <v>5</v>
      </c>
      <c r="B39" s="7" t="s">
        <v>452</v>
      </c>
      <c r="C39" s="7" t="s">
        <v>453</v>
      </c>
      <c r="D39" s="93"/>
      <c r="E39" s="93"/>
      <c r="F39" s="7" t="s">
        <v>113</v>
      </c>
      <c r="G39" s="7">
        <v>1</v>
      </c>
      <c r="H39" s="17"/>
      <c r="I39" s="7">
        <f t="shared" si="0"/>
        <v>0</v>
      </c>
      <c r="J39" s="88"/>
      <c r="K39" s="22"/>
      <c r="L39" s="7"/>
      <c r="M39" s="24"/>
      <c r="N39" s="10">
        <f t="shared" si="2"/>
        <v>18750</v>
      </c>
      <c r="O39" s="7">
        <v>37500</v>
      </c>
    </row>
    <row r="40" spans="1:15" ht="27.95" customHeight="1" x14ac:dyDescent="0.15">
      <c r="A40" s="15" t="s">
        <v>248</v>
      </c>
      <c r="B40" s="94" t="s">
        <v>249</v>
      </c>
      <c r="C40" s="94"/>
      <c r="D40" s="16"/>
      <c r="E40" s="8"/>
      <c r="F40" s="7"/>
      <c r="G40" s="7"/>
      <c r="H40" s="17"/>
      <c r="I40" s="7"/>
      <c r="J40" s="21"/>
      <c r="K40" s="22"/>
      <c r="L40" s="7"/>
      <c r="N40" s="10"/>
      <c r="O40" s="7"/>
    </row>
    <row r="41" spans="1:15" ht="21.95" customHeight="1" x14ac:dyDescent="0.15">
      <c r="A41" s="15" t="s">
        <v>172</v>
      </c>
      <c r="B41" s="96" t="s">
        <v>436</v>
      </c>
      <c r="C41" s="96"/>
      <c r="D41" s="13"/>
      <c r="E41" s="8"/>
      <c r="F41" s="7"/>
      <c r="G41" s="10"/>
      <c r="H41" s="17"/>
      <c r="I41" s="7"/>
      <c r="J41" s="19"/>
      <c r="K41" s="22"/>
      <c r="L41" s="7"/>
      <c r="N41" s="10"/>
      <c r="O41" s="7"/>
    </row>
    <row r="42" spans="1:15" ht="45" customHeight="1" x14ac:dyDescent="0.15">
      <c r="A42" s="7">
        <v>1</v>
      </c>
      <c r="B42" s="7" t="s">
        <v>437</v>
      </c>
      <c r="C42" s="7" t="s">
        <v>118</v>
      </c>
      <c r="D42" s="8" t="s">
        <v>454</v>
      </c>
      <c r="E42" s="8" t="s">
        <v>462</v>
      </c>
      <c r="F42" s="7" t="s">
        <v>217</v>
      </c>
      <c r="G42" s="7">
        <f>(33.2*2+5+1)*1+(37.1*3+1.8*3+1+1)*1</f>
        <v>191.1</v>
      </c>
      <c r="H42" s="17"/>
      <c r="I42" s="7">
        <f t="shared" si="0"/>
        <v>0</v>
      </c>
      <c r="J42" s="25" t="s">
        <v>422</v>
      </c>
      <c r="K42" s="22"/>
      <c r="L42" s="7" t="s">
        <v>456</v>
      </c>
      <c r="M42" s="24"/>
      <c r="N42" s="10">
        <f t="shared" si="2"/>
        <v>160</v>
      </c>
      <c r="O42" s="7">
        <v>320</v>
      </c>
    </row>
    <row r="43" spans="1:15" ht="27.95" customHeight="1" x14ac:dyDescent="0.15">
      <c r="A43" s="15" t="s">
        <v>342</v>
      </c>
      <c r="B43" s="96" t="s">
        <v>442</v>
      </c>
      <c r="C43" s="96"/>
      <c r="D43" s="13"/>
      <c r="E43" s="8"/>
      <c r="F43" s="10"/>
      <c r="G43" s="7"/>
      <c r="H43" s="18"/>
      <c r="I43" s="7"/>
      <c r="J43" s="19"/>
      <c r="K43" s="22"/>
      <c r="L43" s="7"/>
      <c r="N43" s="10"/>
      <c r="O43" s="15"/>
    </row>
    <row r="44" spans="1:15" ht="36" customHeight="1" x14ac:dyDescent="0.15">
      <c r="A44" s="7">
        <v>1</v>
      </c>
      <c r="B44" s="7" t="s">
        <v>443</v>
      </c>
      <c r="C44" s="88" t="s">
        <v>444</v>
      </c>
      <c r="D44" s="93" t="s">
        <v>445</v>
      </c>
      <c r="E44" s="93" t="s">
        <v>463</v>
      </c>
      <c r="F44" s="7" t="s">
        <v>447</v>
      </c>
      <c r="G44" s="7">
        <v>1</v>
      </c>
      <c r="H44" s="17"/>
      <c r="I44" s="7">
        <f t="shared" si="0"/>
        <v>0</v>
      </c>
      <c r="J44" s="88" t="s">
        <v>448</v>
      </c>
      <c r="K44" s="22"/>
      <c r="L44" s="7"/>
      <c r="M44" s="24"/>
      <c r="N44" s="10">
        <f t="shared" si="2"/>
        <v>21000</v>
      </c>
      <c r="O44" s="7">
        <v>42000</v>
      </c>
    </row>
    <row r="45" spans="1:15" ht="33" customHeight="1" x14ac:dyDescent="0.15">
      <c r="A45" s="7">
        <v>2</v>
      </c>
      <c r="B45" s="7" t="s">
        <v>449</v>
      </c>
      <c r="C45" s="88"/>
      <c r="D45" s="93"/>
      <c r="E45" s="93"/>
      <c r="F45" s="7" t="s">
        <v>217</v>
      </c>
      <c r="G45" s="7">
        <v>5</v>
      </c>
      <c r="H45" s="17"/>
      <c r="I45" s="7">
        <f t="shared" si="0"/>
        <v>0</v>
      </c>
      <c r="J45" s="88"/>
      <c r="K45" s="22"/>
      <c r="L45" s="7"/>
      <c r="M45" s="24"/>
      <c r="N45" s="10">
        <f t="shared" si="2"/>
        <v>420</v>
      </c>
      <c r="O45" s="7">
        <v>840</v>
      </c>
    </row>
    <row r="46" spans="1:15" ht="35.1" customHeight="1" x14ac:dyDescent="0.15">
      <c r="A46" s="7">
        <v>3</v>
      </c>
      <c r="B46" s="7" t="s">
        <v>450</v>
      </c>
      <c r="C46" s="88" t="s">
        <v>451</v>
      </c>
      <c r="D46" s="93"/>
      <c r="E46" s="93"/>
      <c r="F46" s="7" t="s">
        <v>447</v>
      </c>
      <c r="G46" s="7">
        <v>1</v>
      </c>
      <c r="H46" s="17"/>
      <c r="I46" s="7">
        <f t="shared" si="0"/>
        <v>0</v>
      </c>
      <c r="J46" s="88"/>
      <c r="K46" s="22"/>
      <c r="L46" s="7"/>
      <c r="M46" s="24"/>
      <c r="N46" s="10">
        <f t="shared" si="2"/>
        <v>9000</v>
      </c>
      <c r="O46" s="7">
        <v>18000</v>
      </c>
    </row>
    <row r="47" spans="1:15" ht="33" customHeight="1" x14ac:dyDescent="0.15">
      <c r="A47" s="7">
        <v>4</v>
      </c>
      <c r="B47" s="7" t="s">
        <v>449</v>
      </c>
      <c r="C47" s="88"/>
      <c r="D47" s="93"/>
      <c r="E47" s="93"/>
      <c r="F47" s="7" t="s">
        <v>217</v>
      </c>
      <c r="G47" s="7">
        <v>5</v>
      </c>
      <c r="H47" s="17"/>
      <c r="I47" s="7">
        <f t="shared" si="0"/>
        <v>0</v>
      </c>
      <c r="J47" s="88"/>
      <c r="K47" s="22"/>
      <c r="L47" s="7"/>
      <c r="M47" s="24"/>
      <c r="N47" s="10">
        <f t="shared" si="2"/>
        <v>120</v>
      </c>
      <c r="O47" s="7">
        <v>240</v>
      </c>
    </row>
    <row r="48" spans="1:15" ht="56.1" customHeight="1" x14ac:dyDescent="0.15">
      <c r="A48" s="7">
        <v>5</v>
      </c>
      <c r="B48" s="7" t="s">
        <v>452</v>
      </c>
      <c r="C48" s="7" t="s">
        <v>453</v>
      </c>
      <c r="D48" s="93"/>
      <c r="E48" s="93"/>
      <c r="F48" s="7" t="s">
        <v>113</v>
      </c>
      <c r="G48" s="7">
        <v>1</v>
      </c>
      <c r="H48" s="17"/>
      <c r="I48" s="7">
        <f t="shared" si="0"/>
        <v>0</v>
      </c>
      <c r="J48" s="88"/>
      <c r="K48" s="22"/>
      <c r="L48" s="7"/>
      <c r="M48" s="24"/>
      <c r="N48" s="10">
        <f t="shared" si="2"/>
        <v>18750</v>
      </c>
      <c r="O48" s="7">
        <v>37500</v>
      </c>
    </row>
    <row r="49" spans="1:15" ht="29.1" customHeight="1" x14ac:dyDescent="0.15">
      <c r="A49" s="9" t="s">
        <v>464</v>
      </c>
      <c r="B49" s="96" t="s">
        <v>465</v>
      </c>
      <c r="C49" s="96"/>
      <c r="D49" s="7"/>
      <c r="E49" s="7"/>
      <c r="F49" s="10"/>
      <c r="G49" s="7"/>
      <c r="H49" s="17"/>
      <c r="I49" s="7"/>
      <c r="J49" s="7"/>
      <c r="K49" s="22"/>
      <c r="L49" s="7"/>
      <c r="N49" s="10"/>
      <c r="O49" s="7"/>
    </row>
    <row r="50" spans="1:15" ht="23.1" customHeight="1" x14ac:dyDescent="0.15">
      <c r="A50" s="15" t="s">
        <v>172</v>
      </c>
      <c r="B50" s="96" t="s">
        <v>466</v>
      </c>
      <c r="C50" s="96"/>
      <c r="D50" s="7"/>
      <c r="E50" s="7"/>
      <c r="F50" s="10"/>
      <c r="G50" s="7"/>
      <c r="H50" s="17"/>
      <c r="I50" s="7"/>
      <c r="J50" s="7"/>
      <c r="K50" s="22"/>
      <c r="L50" s="7"/>
      <c r="N50" s="10"/>
      <c r="O50" s="7"/>
    </row>
    <row r="51" spans="1:15" ht="63" customHeight="1" x14ac:dyDescent="0.15">
      <c r="A51" s="7">
        <v>1</v>
      </c>
      <c r="B51" s="10" t="s">
        <v>467</v>
      </c>
      <c r="C51" s="11" t="s">
        <v>468</v>
      </c>
      <c r="D51" s="7" t="s">
        <v>469</v>
      </c>
      <c r="E51" s="7" t="s">
        <v>470</v>
      </c>
      <c r="F51" s="10" t="s">
        <v>370</v>
      </c>
      <c r="G51" s="7">
        <v>646</v>
      </c>
      <c r="H51" s="17"/>
      <c r="I51" s="7">
        <f t="shared" si="0"/>
        <v>0</v>
      </c>
      <c r="J51" s="7" t="s">
        <v>471</v>
      </c>
      <c r="K51" s="22"/>
      <c r="L51" s="7" t="s">
        <v>472</v>
      </c>
      <c r="M51" s="24"/>
      <c r="N51" s="10">
        <f t="shared" si="2"/>
        <v>100</v>
      </c>
      <c r="O51" s="7">
        <v>200</v>
      </c>
    </row>
    <row r="52" spans="1:15" ht="24" customHeight="1" x14ac:dyDescent="0.15">
      <c r="A52" s="15" t="s">
        <v>342</v>
      </c>
      <c r="B52" s="96" t="s">
        <v>473</v>
      </c>
      <c r="C52" s="96"/>
      <c r="D52" s="19"/>
      <c r="E52" s="7"/>
      <c r="F52" s="10"/>
      <c r="G52" s="7"/>
      <c r="H52" s="17"/>
      <c r="I52" s="7"/>
      <c r="J52" s="7"/>
      <c r="K52" s="22"/>
      <c r="L52" s="7"/>
      <c r="N52" s="10"/>
      <c r="O52" s="7"/>
    </row>
    <row r="53" spans="1:15" ht="36" customHeight="1" x14ac:dyDescent="0.15">
      <c r="A53" s="7">
        <v>1</v>
      </c>
      <c r="B53" s="7" t="s">
        <v>474</v>
      </c>
      <c r="C53" s="88" t="s">
        <v>444</v>
      </c>
      <c r="D53" s="88" t="s">
        <v>475</v>
      </c>
      <c r="E53" s="7" t="s">
        <v>476</v>
      </c>
      <c r="F53" s="10" t="s">
        <v>477</v>
      </c>
      <c r="G53" s="7">
        <v>4</v>
      </c>
      <c r="H53" s="17"/>
      <c r="I53" s="7">
        <f t="shared" si="0"/>
        <v>0</v>
      </c>
      <c r="J53" s="7" t="s">
        <v>478</v>
      </c>
      <c r="K53" s="22"/>
      <c r="L53" s="84" t="s">
        <v>479</v>
      </c>
      <c r="M53" s="24"/>
      <c r="N53" s="10">
        <f t="shared" si="2"/>
        <v>15000</v>
      </c>
      <c r="O53" s="7">
        <v>30000</v>
      </c>
    </row>
    <row r="54" spans="1:15" ht="36" customHeight="1" x14ac:dyDescent="0.15">
      <c r="A54" s="7">
        <v>2</v>
      </c>
      <c r="B54" s="7" t="s">
        <v>480</v>
      </c>
      <c r="C54" s="88"/>
      <c r="D54" s="88"/>
      <c r="E54" s="7" t="s">
        <v>481</v>
      </c>
      <c r="F54" s="10" t="s">
        <v>217</v>
      </c>
      <c r="G54" s="7">
        <v>10</v>
      </c>
      <c r="H54" s="17"/>
      <c r="I54" s="7">
        <f t="shared" si="0"/>
        <v>0</v>
      </c>
      <c r="J54" s="7"/>
      <c r="K54" s="22"/>
      <c r="L54" s="86"/>
      <c r="M54" s="24"/>
      <c r="N54" s="10">
        <f t="shared" si="2"/>
        <v>350</v>
      </c>
      <c r="O54" s="7">
        <v>700</v>
      </c>
    </row>
    <row r="55" spans="1:15" ht="48.95" customHeight="1" x14ac:dyDescent="0.15">
      <c r="A55" s="7">
        <v>3</v>
      </c>
      <c r="B55" s="7" t="s">
        <v>482</v>
      </c>
      <c r="C55" s="11" t="s">
        <v>453</v>
      </c>
      <c r="D55" s="88"/>
      <c r="E55" s="7" t="s">
        <v>483</v>
      </c>
      <c r="F55" s="10" t="s">
        <v>484</v>
      </c>
      <c r="G55" s="7">
        <v>4</v>
      </c>
      <c r="H55" s="17"/>
      <c r="I55" s="7">
        <f t="shared" si="0"/>
        <v>0</v>
      </c>
      <c r="J55" s="7" t="s">
        <v>485</v>
      </c>
      <c r="K55" s="22"/>
      <c r="L55" s="85"/>
      <c r="M55" s="24"/>
      <c r="N55" s="10">
        <f t="shared" si="2"/>
        <v>2000</v>
      </c>
      <c r="O55" s="7">
        <v>4000</v>
      </c>
    </row>
    <row r="56" spans="1:15" ht="27.95" customHeight="1" x14ac:dyDescent="0.15">
      <c r="A56" s="9" t="s">
        <v>263</v>
      </c>
      <c r="B56" s="94" t="s">
        <v>264</v>
      </c>
      <c r="C56" s="94"/>
      <c r="D56" s="16"/>
      <c r="E56" s="8"/>
      <c r="F56" s="10"/>
      <c r="G56" s="7"/>
      <c r="H56" s="17"/>
      <c r="I56" s="7"/>
      <c r="J56" s="7"/>
      <c r="K56" s="92"/>
      <c r="L56" s="7"/>
      <c r="N56" s="10"/>
      <c r="O56" s="7"/>
    </row>
    <row r="57" spans="1:15" ht="21.95" customHeight="1" x14ac:dyDescent="0.15">
      <c r="A57" s="15" t="s">
        <v>170</v>
      </c>
      <c r="B57" s="94" t="s">
        <v>265</v>
      </c>
      <c r="C57" s="94"/>
      <c r="D57" s="16"/>
      <c r="E57" s="8"/>
      <c r="F57" s="7"/>
      <c r="G57" s="7"/>
      <c r="H57" s="17"/>
      <c r="I57" s="7"/>
      <c r="J57" s="21"/>
      <c r="K57" s="92"/>
      <c r="L57" s="7"/>
      <c r="N57" s="10"/>
      <c r="O57" s="7"/>
    </row>
    <row r="58" spans="1:15" ht="36.950000000000003" customHeight="1" x14ac:dyDescent="0.15">
      <c r="A58" s="7">
        <v>1</v>
      </c>
      <c r="B58" s="7" t="s">
        <v>486</v>
      </c>
      <c r="C58" s="7" t="s">
        <v>118</v>
      </c>
      <c r="D58" s="8" t="s">
        <v>487</v>
      </c>
      <c r="E58" s="8" t="s">
        <v>488</v>
      </c>
      <c r="F58" s="7" t="s">
        <v>44</v>
      </c>
      <c r="G58" s="7">
        <v>6</v>
      </c>
      <c r="H58" s="17"/>
      <c r="I58" s="7">
        <f t="shared" si="0"/>
        <v>0</v>
      </c>
      <c r="J58" s="7" t="s">
        <v>489</v>
      </c>
      <c r="K58" s="28"/>
      <c r="L58" s="7"/>
      <c r="M58" s="24"/>
      <c r="N58" s="10">
        <f t="shared" si="2"/>
        <v>400</v>
      </c>
      <c r="O58" s="7">
        <v>800</v>
      </c>
    </row>
    <row r="59" spans="1:15" ht="27" customHeight="1" x14ac:dyDescent="0.15">
      <c r="A59" s="7">
        <v>2</v>
      </c>
      <c r="B59" s="7" t="s">
        <v>490</v>
      </c>
      <c r="C59" s="7" t="s">
        <v>491</v>
      </c>
      <c r="D59" s="8" t="s">
        <v>492</v>
      </c>
      <c r="E59" s="8" t="s">
        <v>493</v>
      </c>
      <c r="F59" s="7" t="s">
        <v>370</v>
      </c>
      <c r="G59" s="7">
        <v>938</v>
      </c>
      <c r="H59" s="17"/>
      <c r="I59" s="7">
        <f t="shared" si="0"/>
        <v>0</v>
      </c>
      <c r="J59" s="7" t="s">
        <v>494</v>
      </c>
      <c r="K59" s="28"/>
      <c r="L59" s="7"/>
      <c r="M59" s="24"/>
      <c r="N59" s="10">
        <f t="shared" si="2"/>
        <v>125</v>
      </c>
      <c r="O59" s="7">
        <v>250</v>
      </c>
    </row>
    <row r="60" spans="1:15" ht="27" customHeight="1" x14ac:dyDescent="0.15">
      <c r="A60" s="7">
        <v>3</v>
      </c>
      <c r="B60" s="7" t="s">
        <v>495</v>
      </c>
      <c r="C60" s="7" t="s">
        <v>491</v>
      </c>
      <c r="D60" s="8" t="s">
        <v>496</v>
      </c>
      <c r="E60" s="8" t="s">
        <v>497</v>
      </c>
      <c r="F60" s="7" t="s">
        <v>370</v>
      </c>
      <c r="G60" s="7">
        <v>12</v>
      </c>
      <c r="H60" s="17"/>
      <c r="I60" s="7">
        <f t="shared" si="0"/>
        <v>0</v>
      </c>
      <c r="J60" s="7" t="s">
        <v>494</v>
      </c>
      <c r="K60" s="28"/>
      <c r="L60" s="7"/>
      <c r="M60" s="24"/>
      <c r="N60" s="10">
        <f t="shared" si="2"/>
        <v>125</v>
      </c>
      <c r="O60" s="7">
        <v>250</v>
      </c>
    </row>
    <row r="61" spans="1:15" ht="30.95" customHeight="1" x14ac:dyDescent="0.15">
      <c r="A61" s="7">
        <v>4</v>
      </c>
      <c r="B61" s="7" t="s">
        <v>498</v>
      </c>
      <c r="C61" s="7" t="s">
        <v>118</v>
      </c>
      <c r="D61" s="8" t="s">
        <v>499</v>
      </c>
      <c r="E61" s="8" t="s">
        <v>500</v>
      </c>
      <c r="F61" s="7" t="s">
        <v>44</v>
      </c>
      <c r="G61" s="7">
        <v>10</v>
      </c>
      <c r="H61" s="17"/>
      <c r="I61" s="7">
        <f t="shared" si="0"/>
        <v>0</v>
      </c>
      <c r="J61" s="7" t="s">
        <v>489</v>
      </c>
      <c r="K61" s="28"/>
      <c r="L61" s="7"/>
      <c r="M61" s="24"/>
      <c r="N61" s="10">
        <f t="shared" si="2"/>
        <v>400</v>
      </c>
      <c r="O61" s="7">
        <v>800</v>
      </c>
    </row>
    <row r="62" spans="1:15" ht="36.950000000000003" customHeight="1" x14ac:dyDescent="0.15">
      <c r="A62" s="15" t="s">
        <v>219</v>
      </c>
      <c r="B62" s="94" t="s">
        <v>304</v>
      </c>
      <c r="C62" s="94"/>
      <c r="D62" s="16"/>
      <c r="E62" s="8"/>
      <c r="F62" s="7"/>
      <c r="G62" s="7"/>
      <c r="H62" s="17"/>
      <c r="I62" s="7"/>
      <c r="J62" s="21"/>
      <c r="K62" s="22"/>
      <c r="L62" s="7"/>
      <c r="N62" s="10"/>
      <c r="O62" s="7"/>
    </row>
    <row r="63" spans="1:15" ht="29.1" customHeight="1" x14ac:dyDescent="0.15">
      <c r="A63" s="7">
        <v>1</v>
      </c>
      <c r="B63" s="7" t="s">
        <v>486</v>
      </c>
      <c r="C63" s="7" t="s">
        <v>118</v>
      </c>
      <c r="D63" s="8" t="s">
        <v>487</v>
      </c>
      <c r="E63" s="7" t="s">
        <v>501</v>
      </c>
      <c r="F63" s="7" t="s">
        <v>44</v>
      </c>
      <c r="G63" s="7">
        <v>6</v>
      </c>
      <c r="H63" s="17"/>
      <c r="I63" s="7">
        <f t="shared" si="0"/>
        <v>0</v>
      </c>
      <c r="J63" s="7" t="s">
        <v>489</v>
      </c>
      <c r="K63" s="22"/>
      <c r="L63" s="7"/>
      <c r="M63" s="24"/>
      <c r="N63" s="10">
        <f t="shared" si="2"/>
        <v>400</v>
      </c>
      <c r="O63" s="7">
        <v>800</v>
      </c>
    </row>
    <row r="64" spans="1:15" ht="27.95" customHeight="1" x14ac:dyDescent="0.15">
      <c r="A64" s="7">
        <v>2</v>
      </c>
      <c r="B64" s="7" t="s">
        <v>490</v>
      </c>
      <c r="C64" s="7" t="s">
        <v>491</v>
      </c>
      <c r="D64" s="8" t="s">
        <v>492</v>
      </c>
      <c r="E64" s="7" t="s">
        <v>502</v>
      </c>
      <c r="F64" s="7" t="s">
        <v>370</v>
      </c>
      <c r="G64" s="7">
        <v>964</v>
      </c>
      <c r="H64" s="17"/>
      <c r="I64" s="7">
        <f t="shared" si="0"/>
        <v>0</v>
      </c>
      <c r="J64" s="7" t="s">
        <v>494</v>
      </c>
      <c r="K64" s="22"/>
      <c r="L64" s="7"/>
      <c r="M64" s="24"/>
      <c r="N64" s="10">
        <f t="shared" si="2"/>
        <v>125</v>
      </c>
      <c r="O64" s="7">
        <v>250</v>
      </c>
    </row>
    <row r="65" spans="1:15" ht="30" customHeight="1" x14ac:dyDescent="0.15">
      <c r="A65" s="7">
        <v>3</v>
      </c>
      <c r="B65" s="7" t="s">
        <v>495</v>
      </c>
      <c r="C65" s="7" t="s">
        <v>491</v>
      </c>
      <c r="D65" s="8" t="s">
        <v>496</v>
      </c>
      <c r="E65" s="7" t="s">
        <v>503</v>
      </c>
      <c r="F65" s="7" t="s">
        <v>370</v>
      </c>
      <c r="G65" s="7">
        <v>12</v>
      </c>
      <c r="H65" s="17"/>
      <c r="I65" s="7">
        <f t="shared" si="0"/>
        <v>0</v>
      </c>
      <c r="J65" s="7" t="s">
        <v>494</v>
      </c>
      <c r="K65" s="22"/>
      <c r="L65" s="7"/>
      <c r="M65" s="24"/>
      <c r="N65" s="10">
        <f t="shared" si="2"/>
        <v>125</v>
      </c>
      <c r="O65" s="7">
        <v>250</v>
      </c>
    </row>
    <row r="66" spans="1:15" ht="27" customHeight="1" x14ac:dyDescent="0.15">
      <c r="A66" s="7">
        <v>4</v>
      </c>
      <c r="B66" s="7" t="s">
        <v>498</v>
      </c>
      <c r="C66" s="7" t="s">
        <v>118</v>
      </c>
      <c r="D66" s="8" t="s">
        <v>499</v>
      </c>
      <c r="E66" s="7" t="s">
        <v>504</v>
      </c>
      <c r="F66" s="7" t="s">
        <v>44</v>
      </c>
      <c r="G66" s="7">
        <v>10</v>
      </c>
      <c r="H66" s="17"/>
      <c r="I66" s="7">
        <f t="shared" si="0"/>
        <v>0</v>
      </c>
      <c r="J66" s="7" t="s">
        <v>489</v>
      </c>
      <c r="K66" s="22"/>
      <c r="L66" s="7"/>
      <c r="M66" s="24"/>
      <c r="N66" s="10">
        <f t="shared" si="2"/>
        <v>400</v>
      </c>
      <c r="O66" s="7">
        <v>800</v>
      </c>
    </row>
    <row r="67" spans="1:15" ht="24.95" customHeight="1" x14ac:dyDescent="0.15">
      <c r="A67" s="15" t="s">
        <v>263</v>
      </c>
      <c r="B67" s="94" t="s">
        <v>319</v>
      </c>
      <c r="C67" s="94"/>
      <c r="D67" s="8"/>
      <c r="E67" s="7"/>
      <c r="F67" s="10"/>
      <c r="G67" s="7"/>
      <c r="H67" s="17"/>
      <c r="I67" s="7"/>
      <c r="J67" s="27"/>
      <c r="K67" s="22"/>
      <c r="L67" s="7"/>
      <c r="N67" s="10"/>
      <c r="O67" s="7"/>
    </row>
    <row r="68" spans="1:15" ht="59.1" customHeight="1" x14ac:dyDescent="0.15">
      <c r="A68" s="7">
        <v>1</v>
      </c>
      <c r="B68" s="7" t="s">
        <v>505</v>
      </c>
      <c r="C68" s="7" t="s">
        <v>506</v>
      </c>
      <c r="D68" s="8" t="s">
        <v>507</v>
      </c>
      <c r="E68" s="7" t="s">
        <v>508</v>
      </c>
      <c r="F68" s="7" t="s">
        <v>217</v>
      </c>
      <c r="G68" s="7">
        <v>3423</v>
      </c>
      <c r="H68" s="29"/>
      <c r="I68" s="7">
        <f t="shared" si="0"/>
        <v>0</v>
      </c>
      <c r="J68" s="7" t="s">
        <v>509</v>
      </c>
      <c r="K68" s="22"/>
      <c r="L68" s="7"/>
      <c r="N68" s="30">
        <f t="shared" si="2"/>
        <v>4.09902278702892</v>
      </c>
      <c r="O68" s="31">
        <v>8.19804557405784</v>
      </c>
    </row>
    <row r="69" spans="1:15" ht="29.1" customHeight="1" x14ac:dyDescent="0.15">
      <c r="A69" s="7">
        <v>2</v>
      </c>
      <c r="B69" s="7" t="s">
        <v>510</v>
      </c>
      <c r="C69" s="7" t="s">
        <v>511</v>
      </c>
      <c r="D69" s="8" t="s">
        <v>512</v>
      </c>
      <c r="E69" s="7" t="s">
        <v>513</v>
      </c>
      <c r="F69" s="7" t="s">
        <v>217</v>
      </c>
      <c r="G69" s="7">
        <v>2687</v>
      </c>
      <c r="H69" s="29"/>
      <c r="I69" s="7">
        <f t="shared" ref="I69" si="3">ROUND(G69*H69,0)</f>
        <v>0</v>
      </c>
      <c r="J69" s="7" t="s">
        <v>514</v>
      </c>
      <c r="K69" s="22"/>
      <c r="L69" s="7"/>
      <c r="N69" s="30">
        <f>O69*50%</f>
        <v>10.3526609601786</v>
      </c>
      <c r="O69" s="31">
        <v>20.705321920357299</v>
      </c>
    </row>
    <row r="70" spans="1:15" ht="24.95" customHeight="1" x14ac:dyDescent="0.15">
      <c r="A70" s="15" t="s">
        <v>328</v>
      </c>
      <c r="B70" s="94" t="s">
        <v>403</v>
      </c>
      <c r="C70" s="94"/>
      <c r="D70" s="95"/>
      <c r="E70" s="94"/>
      <c r="F70" s="94"/>
      <c r="G70" s="94"/>
      <c r="H70" s="94"/>
      <c r="I70" s="32">
        <f>SUM(I4:I69)</f>
        <v>0</v>
      </c>
      <c r="J70" s="21"/>
      <c r="K70" s="22"/>
      <c r="L70" s="7"/>
    </row>
    <row r="71" spans="1:15" ht="24.95" customHeight="1" x14ac:dyDescent="0.15">
      <c r="A71" s="15" t="s">
        <v>365</v>
      </c>
      <c r="B71" s="94" t="s">
        <v>405</v>
      </c>
      <c r="C71" s="94"/>
      <c r="D71" s="95"/>
      <c r="E71" s="94" t="s">
        <v>406</v>
      </c>
      <c r="F71" s="94"/>
      <c r="G71" s="94"/>
      <c r="H71" s="94"/>
      <c r="I71" s="32">
        <f>ROUND(I70*4%,0)</f>
        <v>0</v>
      </c>
      <c r="J71" s="21"/>
      <c r="K71" s="22"/>
      <c r="L71" s="7"/>
    </row>
    <row r="72" spans="1:15" ht="24.95" customHeight="1" x14ac:dyDescent="0.15">
      <c r="A72" s="15" t="s">
        <v>398</v>
      </c>
      <c r="B72" s="94" t="s">
        <v>408</v>
      </c>
      <c r="C72" s="94"/>
      <c r="D72" s="95"/>
      <c r="E72" s="94"/>
      <c r="F72" s="94"/>
      <c r="G72" s="94"/>
      <c r="H72" s="94"/>
      <c r="I72" s="32">
        <f>SUM(I70:I71)</f>
        <v>0</v>
      </c>
      <c r="J72" s="21"/>
      <c r="K72" s="22"/>
      <c r="L72" s="7"/>
    </row>
  </sheetData>
  <sheetProtection password="CF2A" sheet="1" objects="1" scenarios="1" selectLockedCells="1"/>
  <mergeCells count="55">
    <mergeCell ref="A1:J1"/>
    <mergeCell ref="B3:C3"/>
    <mergeCell ref="B12:C12"/>
    <mergeCell ref="B13:C13"/>
    <mergeCell ref="B14:C14"/>
    <mergeCell ref="J10:J11"/>
    <mergeCell ref="B16:C16"/>
    <mergeCell ref="B22:C22"/>
    <mergeCell ref="B23:C23"/>
    <mergeCell ref="B25:C25"/>
    <mergeCell ref="B31:C31"/>
    <mergeCell ref="B32:C32"/>
    <mergeCell ref="B34:C34"/>
    <mergeCell ref="B40:C40"/>
    <mergeCell ref="B41:C41"/>
    <mergeCell ref="B43:C43"/>
    <mergeCell ref="B49:C49"/>
    <mergeCell ref="B50:C50"/>
    <mergeCell ref="B52:C52"/>
    <mergeCell ref="B56:C56"/>
    <mergeCell ref="B57:C57"/>
    <mergeCell ref="B62:C62"/>
    <mergeCell ref="B67:C67"/>
    <mergeCell ref="B70:H70"/>
    <mergeCell ref="B71:D71"/>
    <mergeCell ref="E71:H71"/>
    <mergeCell ref="B72:H72"/>
    <mergeCell ref="C5:C6"/>
    <mergeCell ref="C10:C11"/>
    <mergeCell ref="C17:C18"/>
    <mergeCell ref="C19:C20"/>
    <mergeCell ref="C26:C27"/>
    <mergeCell ref="C28:C29"/>
    <mergeCell ref="C35:C36"/>
    <mergeCell ref="C37:C38"/>
    <mergeCell ref="C44:C45"/>
    <mergeCell ref="C46:C47"/>
    <mergeCell ref="C53:C54"/>
    <mergeCell ref="D5:D6"/>
    <mergeCell ref="D10:D11"/>
    <mergeCell ref="D17:D21"/>
    <mergeCell ref="D26:D30"/>
    <mergeCell ref="K56:K57"/>
    <mergeCell ref="D35:D39"/>
    <mergeCell ref="D44:D48"/>
    <mergeCell ref="D53:D55"/>
    <mergeCell ref="E17:E21"/>
    <mergeCell ref="E26:E30"/>
    <mergeCell ref="E35:E39"/>
    <mergeCell ref="E44:E48"/>
    <mergeCell ref="L53:L55"/>
    <mergeCell ref="J17:J21"/>
    <mergeCell ref="J26:J30"/>
    <mergeCell ref="J35:J39"/>
    <mergeCell ref="J44:J48"/>
  </mergeCells>
  <phoneticPr fontId="41" type="noConversion"/>
  <printOptions horizontalCentered="1"/>
  <pageMargins left="0.74803149606299202" right="0.74803149606299202" top="0.59055118110236204" bottom="0.59055118110236204" header="0.59055118110236204" footer="0.511811023622047"/>
  <pageSetup paperSize="9" scale="75" orientation="landscape" r:id="rId1"/>
  <headerFooter>
    <oddHeader>&amp;R&amp;"宋体,常规"第&amp;"Tahoma,常规"&amp;P&amp;"宋体,常规"页，共&amp;"Tahoma,常规"&amp;N&amp;"宋体,常规"页</oddHeader>
    <oddFooter>&amp;L&amp;"宋体,常规"投标人企业数字证书电子签章：&amp;R&amp;"宋体,常规"法定代表人或其委托代理人数字证书电子签章：</oddFooter>
  </headerFooter>
  <rowBreaks count="3" manualBreakCount="3">
    <brk id="21" max="8" man="1"/>
    <brk id="39" max="8" man="1"/>
    <brk id="55" max="8" man="1"/>
  </rowBreaks>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5</vt:i4>
      </vt:variant>
    </vt:vector>
  </HeadingPairs>
  <TitlesOfParts>
    <vt:vector size="10" baseType="lpstr">
      <vt:lpstr>封面</vt:lpstr>
      <vt:lpstr>报价说明（必须打印）</vt:lpstr>
      <vt:lpstr>汇总表</vt:lpstr>
      <vt:lpstr>竣（交）工检测</vt:lpstr>
      <vt:lpstr>业主专项验收</vt:lpstr>
      <vt:lpstr>封面!Print_Area</vt:lpstr>
      <vt:lpstr>'竣（交）工检测'!Print_Area</vt:lpstr>
      <vt:lpstr>业主专项验收!Print_Area</vt:lpstr>
      <vt:lpstr>'竣（交）工检测'!Print_Titles</vt:lpstr>
      <vt:lpstr>业主专项验收!Print_Titles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Microsoft</cp:lastModifiedBy>
  <cp:lastPrinted>2025-12-16T12:24:19Z</cp:lastPrinted>
  <dcterms:created xsi:type="dcterms:W3CDTF">2008-09-11T17:22:00Z</dcterms:created>
  <dcterms:modified xsi:type="dcterms:W3CDTF">2025-12-24T08:05:34Z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9E12453D883C4B75AFF3F8037D504310_13</vt:lpwstr>
  </property>
</Properties>
</file>